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0" windowWidth="9720" windowHeight="3840" activeTab="0"/>
  </bookViews>
  <sheets>
    <sheet name="Штат на 01.09.2019г." sheetId="1" r:id="rId1"/>
    <sheet name="Доплата за сентябрь" sheetId="2" r:id="rId2"/>
    <sheet name="пособие на оздоровление" sheetId="3" r:id="rId3"/>
    <sheet name="разница рб" sheetId="4" r:id="rId4"/>
  </sheets>
  <definedNames>
    <definedName name="_xlnm.Print_Area" localSheetId="0">'Штат на 01.09.2019г.'!$A$1:$J$98</definedName>
  </definedNames>
  <calcPr fullCalcOnLoad="1"/>
</workbook>
</file>

<file path=xl/sharedStrings.xml><?xml version="1.0" encoding="utf-8"?>
<sst xmlns="http://schemas.openxmlformats.org/spreadsheetml/2006/main" count="817" uniqueCount="333">
  <si>
    <t>Ноч-
ные</t>
  </si>
  <si>
    <t>Празд-
нич-
ные</t>
  </si>
  <si>
    <t>Всего</t>
  </si>
  <si>
    <t>выс</t>
  </si>
  <si>
    <t>втор</t>
  </si>
  <si>
    <t>Коэф</t>
  </si>
  <si>
    <t>Кате</t>
  </si>
  <si>
    <t>го</t>
  </si>
  <si>
    <t>рия</t>
  </si>
  <si>
    <t>К-во</t>
  </si>
  <si>
    <t>ста</t>
  </si>
  <si>
    <t>вок</t>
  </si>
  <si>
    <t>Должност</t>
  </si>
  <si>
    <t>ной</t>
  </si>
  <si>
    <t>оклад</t>
  </si>
  <si>
    <t>фици</t>
  </si>
  <si>
    <t>ент</t>
  </si>
  <si>
    <t>с/сп</t>
  </si>
  <si>
    <t>Доплаты</t>
  </si>
  <si>
    <t>сред</t>
  </si>
  <si>
    <t>Надбавка 10%</t>
  </si>
  <si>
    <t>Обра</t>
  </si>
  <si>
    <t>зова</t>
  </si>
  <si>
    <t>ние</t>
  </si>
  <si>
    <t>за особые условия труда</t>
  </si>
  <si>
    <t>Стаж</t>
  </si>
  <si>
    <t>Зве</t>
  </si>
  <si>
    <t>но</t>
  </si>
  <si>
    <t>Сту</t>
  </si>
  <si>
    <t>пень</t>
  </si>
  <si>
    <t>св.25</t>
  </si>
  <si>
    <t>3-5</t>
  </si>
  <si>
    <t>С</t>
  </si>
  <si>
    <t>1-2</t>
  </si>
  <si>
    <t>0-1</t>
  </si>
  <si>
    <t>2-3</t>
  </si>
  <si>
    <t>В-2</t>
  </si>
  <si>
    <t>В-4</t>
  </si>
  <si>
    <t>7-10</t>
  </si>
  <si>
    <t>20-25</t>
  </si>
  <si>
    <t>13-16</t>
  </si>
  <si>
    <t>5-7</t>
  </si>
  <si>
    <t>D</t>
  </si>
  <si>
    <t>16-20</t>
  </si>
  <si>
    <t>К-2</t>
  </si>
  <si>
    <t>К-4</t>
  </si>
  <si>
    <t>К-5</t>
  </si>
  <si>
    <t>К-3</t>
  </si>
  <si>
    <t>коррек.гр. 40%</t>
  </si>
  <si>
    <t>10-13</t>
  </si>
  <si>
    <t xml:space="preserve"> ГККП "Ясли-сад № 65 "Бал бала" акимата г.Астаны</t>
  </si>
  <si>
    <t>Всего групп - 16, язык обучения казахский</t>
  </si>
  <si>
    <t>Диханбаева Г.Е.</t>
  </si>
  <si>
    <t>Ахметова З.Ж.</t>
  </si>
  <si>
    <t>Мырзамұрат Б.М.</t>
  </si>
  <si>
    <t>Ергараева К.К.</t>
  </si>
  <si>
    <t>Дильдаева Д.Ж.</t>
  </si>
  <si>
    <t>Жайлаубаев Ф.Ж.</t>
  </si>
  <si>
    <t>Шуханова Н.К.</t>
  </si>
  <si>
    <t>Егинбаева Г.К.</t>
  </si>
  <si>
    <t>Кошенова Р.Х.</t>
  </si>
  <si>
    <t>Смагулова К.К.</t>
  </si>
  <si>
    <t>Серкебаева Г.С.</t>
  </si>
  <si>
    <t>Толеубекова К.Б.</t>
  </si>
  <si>
    <t>Какимова  З.У.</t>
  </si>
  <si>
    <t>Нурахметова Д.Г.</t>
  </si>
  <si>
    <t>Иманбаев Е.Б.</t>
  </si>
  <si>
    <t>Сахнуров Б.Т.</t>
  </si>
  <si>
    <t>Шапатаева Н.С.</t>
  </si>
  <si>
    <t>Садыкова М.Э.</t>
  </si>
  <si>
    <t>Байманова Ж.Б.</t>
  </si>
  <si>
    <t>Вакансия</t>
  </si>
  <si>
    <t>Кожамберлина И.Р.</t>
  </si>
  <si>
    <t xml:space="preserve">Должность </t>
  </si>
  <si>
    <t>Ф.И.О.                         работника</t>
  </si>
  <si>
    <t>заведующая</t>
  </si>
  <si>
    <t>зам/зав</t>
  </si>
  <si>
    <t>метод.по инновациям</t>
  </si>
  <si>
    <t>методист</t>
  </si>
  <si>
    <t>бухгалтер</t>
  </si>
  <si>
    <t>секретарь</t>
  </si>
  <si>
    <t>п/воспитателя</t>
  </si>
  <si>
    <t>воспитатель</t>
  </si>
  <si>
    <t>инс/физ</t>
  </si>
  <si>
    <t>муз/рук</t>
  </si>
  <si>
    <t>педагог-психолог</t>
  </si>
  <si>
    <t>уч.русс.яз</t>
  </si>
  <si>
    <t>уч.англ.яз</t>
  </si>
  <si>
    <t>м/сестра</t>
  </si>
  <si>
    <t>д/сестра</t>
  </si>
  <si>
    <t>р/зд</t>
  </si>
  <si>
    <t>электрик</t>
  </si>
  <si>
    <t>шеф-повар</t>
  </si>
  <si>
    <t>повар</t>
  </si>
  <si>
    <t xml:space="preserve">кастелянша </t>
  </si>
  <si>
    <t>швея</t>
  </si>
  <si>
    <t>под.рабочий</t>
  </si>
  <si>
    <t>опер.ст.маш</t>
  </si>
  <si>
    <t>убор.сл.пом</t>
  </si>
  <si>
    <t>дворник</t>
  </si>
  <si>
    <t>сторож</t>
  </si>
  <si>
    <t>Маханов М.Ш.</t>
  </si>
  <si>
    <t>Калин Т.И.</t>
  </si>
  <si>
    <t>Олжабаев А.А.</t>
  </si>
  <si>
    <t>Есимсеитова Л.К.</t>
  </si>
  <si>
    <t>Өтепберген Г.М.</t>
  </si>
  <si>
    <t>Ибраева А.Т.</t>
  </si>
  <si>
    <t>врач</t>
  </si>
  <si>
    <t>Мухамбетжанова А.А.</t>
  </si>
  <si>
    <t>ГККП "Ясли-сад № 65 "Бал бала"</t>
  </si>
  <si>
    <t>доплата</t>
  </si>
  <si>
    <t xml:space="preserve">                                    </t>
  </si>
  <si>
    <t>Абдыкаримова Г.Т.</t>
  </si>
  <si>
    <t>Упабекова Т.М.</t>
  </si>
  <si>
    <t>Шакиржанова А.К.</t>
  </si>
  <si>
    <t>Ногаева Р.А.</t>
  </si>
  <si>
    <t>кладовщик</t>
  </si>
  <si>
    <t>Қасенова Қ.В.</t>
  </si>
  <si>
    <t>Аманбай А.З.</t>
  </si>
  <si>
    <t>Идрисова М.А.</t>
  </si>
  <si>
    <t>Жақыпова Г.Т.</t>
  </si>
  <si>
    <t>Байгонысова Г.Б.</t>
  </si>
  <si>
    <t>из них:          3 подготовительные группы                 2 вторые младшие группы</t>
  </si>
  <si>
    <t>учитель-дефектолог</t>
  </si>
  <si>
    <t>Аканова А.С.</t>
  </si>
  <si>
    <t>Куралбаева Н.К.</t>
  </si>
  <si>
    <t>Калиева А.К.</t>
  </si>
  <si>
    <t>Спанова Р.Б.</t>
  </si>
  <si>
    <t>Маханова А.М.</t>
  </si>
  <si>
    <t>Сагатова Т.Ж.</t>
  </si>
  <si>
    <t>перв</t>
  </si>
  <si>
    <t>Итого:</t>
  </si>
  <si>
    <t>Кулова А.М.</t>
  </si>
  <si>
    <t>Бөрібаева Ж.Б.</t>
  </si>
  <si>
    <t>Егинбаева А.К.</t>
  </si>
  <si>
    <t>Нугуманова А.М.</t>
  </si>
  <si>
    <t>Юсупова А.Ж.</t>
  </si>
  <si>
    <t>Жобаева Ж.Ж.</t>
  </si>
  <si>
    <t>Кожахметова Г.Г.</t>
  </si>
  <si>
    <t>ср/сп</t>
  </si>
  <si>
    <t>педагог-психолог каб. коррекции</t>
  </si>
  <si>
    <t>воспитатель каб.коррекции</t>
  </si>
  <si>
    <t>спец. по обсл. комп. и орг. техники</t>
  </si>
  <si>
    <t>учитель ИЗО</t>
  </si>
  <si>
    <t xml:space="preserve">выс </t>
  </si>
  <si>
    <t>Асылбаева А.К.</t>
  </si>
  <si>
    <t>Тажиметова Н.М.</t>
  </si>
  <si>
    <t>3</t>
  </si>
  <si>
    <t xml:space="preserve">                      5 старших групп                                       1 первая младшая группа</t>
  </si>
  <si>
    <t xml:space="preserve">                      3 средние группы                                     2 кабинета коррекции</t>
  </si>
  <si>
    <t>Шалдыбаева Т.А.</t>
  </si>
  <si>
    <t>Жаксылыкова П.Е.</t>
  </si>
  <si>
    <t>Акжигитова А.М.</t>
  </si>
  <si>
    <t>Ибрагимова Д.А.</t>
  </si>
  <si>
    <t>Мусапиров Ж.А.</t>
  </si>
  <si>
    <t>Балгинова Ж.</t>
  </si>
  <si>
    <t>Палымбетова Г.М.</t>
  </si>
  <si>
    <t>учитель -логопед</t>
  </si>
  <si>
    <t>Мухатаев Д.К.</t>
  </si>
  <si>
    <t xml:space="preserve">               ГККП "Ясли-сад № 65 "Бал бала"</t>
  </si>
  <si>
    <t xml:space="preserve">Список работников на получение пособия на оздоровление </t>
  </si>
  <si>
    <t>БДО 17697</t>
  </si>
  <si>
    <t>№ п/п</t>
  </si>
  <si>
    <t>Фамилия и инициалы работника</t>
  </si>
  <si>
    <t>Занимаемая должность</t>
  </si>
  <si>
    <t>Ставка</t>
  </si>
  <si>
    <t>Коэффициент</t>
  </si>
  <si>
    <t>БДО</t>
  </si>
  <si>
    <t>Должностной оклад</t>
  </si>
  <si>
    <t>Итого к выплате</t>
  </si>
  <si>
    <t>Примечание</t>
  </si>
  <si>
    <t>Итого</t>
  </si>
  <si>
    <t>Заведующая                                   Диханбаева Г.Е.</t>
  </si>
  <si>
    <t xml:space="preserve"> </t>
  </si>
  <si>
    <t>Баймулденова Г.Х.</t>
  </si>
  <si>
    <t>Абдрахманова А.М.</t>
  </si>
  <si>
    <t>вы</t>
  </si>
  <si>
    <t>3.Пом. воспитателя Ибраевой А.Т. оплачено  0,5 ст. пом.воспитателя</t>
  </si>
  <si>
    <t>Байнурина К.Т.</t>
  </si>
  <si>
    <t>Бухгалтер                                       Абдрахманова А.М.</t>
  </si>
  <si>
    <t>Тайшибаева А.Б.</t>
  </si>
  <si>
    <t>Аубакирова М.О.</t>
  </si>
  <si>
    <t>Бухгалтер                         Абдрахманова А.М.</t>
  </si>
  <si>
    <t>Новый</t>
  </si>
  <si>
    <t>Старый</t>
  </si>
  <si>
    <t>Разница</t>
  </si>
  <si>
    <t xml:space="preserve">СН и СО </t>
  </si>
  <si>
    <t>ОСМС</t>
  </si>
  <si>
    <t>Итого выплата по РБ</t>
  </si>
  <si>
    <t>Расчет  разницы  по ясли-саду № 65 "Бал бала"</t>
  </si>
  <si>
    <t>Расширен. зоны обсл.       30-50%</t>
  </si>
  <si>
    <t>Новый оклад          (в тенге)</t>
  </si>
  <si>
    <t>Старый оклад                (в тенге)</t>
  </si>
  <si>
    <t>Разница               (в тенге)</t>
  </si>
  <si>
    <t>Мухатаев Д.</t>
  </si>
  <si>
    <t>Абдрахманова А.М</t>
  </si>
  <si>
    <t>Ахметова А.С.</t>
  </si>
  <si>
    <t xml:space="preserve">за июнь 2019 года (согл.утверж.штат.на 01.01.2019г.) </t>
  </si>
  <si>
    <t>2.Пом. воспитателя Палымбетовой Г. оплачено  0,5 ст. пом.воспитателя</t>
  </si>
  <si>
    <t>5 .Пом. воспитателя Байнурина К. оплачено  0,5 ст. пом.воспитателя</t>
  </si>
  <si>
    <t>6. Воспитателю Мухамбетжановой А. оплачено  0,5 ст. пом.воспитателя</t>
  </si>
  <si>
    <t>7.Зам.зав по хоз.части Тажиметовой Н. оплачено 0,5 ст. пом.воспитателя</t>
  </si>
  <si>
    <t>9.Бухгалтеру Асылбаевой А. оплачено  0,5 ст. пом.воспитателя</t>
  </si>
  <si>
    <t>Куржибаева Г.Т.</t>
  </si>
  <si>
    <t>Абдижапбарова А.Қ</t>
  </si>
  <si>
    <t>Баяхметова Ж.Ж.</t>
  </si>
  <si>
    <t>33 022,60 тенге : 21 раб.дн.= 1 572,50 тенге</t>
  </si>
  <si>
    <t>31 951,93 тенге : 21 раб.дн.= 1 521,52 тенге</t>
  </si>
  <si>
    <t>32 243,93 тенге : 21 раб.дн.= 1 535,42 тенге</t>
  </si>
  <si>
    <t>31 270,60 тенге : 21 раб.дн.= 1 489,07 тенге</t>
  </si>
  <si>
    <t>1 489,07 тенге х 7 раб.дн.= 10 423,49 тенге</t>
  </si>
  <si>
    <t>60 010,53 тенге : 21 раб.дн.= 2 857,64 тенге</t>
  </si>
  <si>
    <t>12.Уборщице служ.помещ.Абдыкаримовой Г.Т оплачено 1 ст. убор.служ.пом.</t>
  </si>
  <si>
    <t>13.Шеф-повару Шапатаевой Н.С оплачено 0,5 ст. подсоб.рабочий</t>
  </si>
  <si>
    <t>27 350,71 тенге ; 21 раб.дн.= 1 302,41 тенге</t>
  </si>
  <si>
    <t>14.Повару Садыковой М.Э. оплачено 0,5 ст. подсоб.рабочий</t>
  </si>
  <si>
    <t>16.Пом. воспитателя Есимсейтовой Л.К. оплачено  0,5 ст. пом.воспитателя</t>
  </si>
  <si>
    <t>34 287,94 тенге : 21 раб.дн.= 1 632,76 тенге</t>
  </si>
  <si>
    <t>1 489,07 тенге х 9 раб.дн.= 13 401,63 тенге</t>
  </si>
  <si>
    <t>Комекова Ж.С.</t>
  </si>
  <si>
    <t xml:space="preserve">электрик </t>
  </si>
  <si>
    <t xml:space="preserve">пом.воспитатель </t>
  </si>
  <si>
    <t>Айтмырзаева Г.Т.</t>
  </si>
  <si>
    <t>Құрал А.Б.</t>
  </si>
  <si>
    <t>Болатхан Д.</t>
  </si>
  <si>
    <t>Хыдырмаа А.</t>
  </si>
  <si>
    <t>Оразова А.З.</t>
  </si>
  <si>
    <t>Расчет доплат за сентябрь 2019 года</t>
  </si>
  <si>
    <t>1 572,50 тенге х 11 раб.дн.= 17 297,55 тенге</t>
  </si>
  <si>
    <t>1 535,42 тенге х 12 раб.дн.= 18 425,10 тенге</t>
  </si>
  <si>
    <t>1 489,07 тенге х 5 раб.дн.= 7 445,35 тенге</t>
  </si>
  <si>
    <t>1 489,07 тенге х 10 раб.дн.= 14 890,7 тенге</t>
  </si>
  <si>
    <t>1 489,07 тенге х 10 раб.дн.= 14 890,70 тенге</t>
  </si>
  <si>
    <t>10.Пом.воспитателя Көмековой Ж.С.оплачено 0,5 ст. пом.воспитателя</t>
  </si>
  <si>
    <t>31 659,93 тенге : 21 раб.дн.= 1 507,61 тенге</t>
  </si>
  <si>
    <t>1 507,61 тенге х 9 раб.дн.= 13 568,54 тенге</t>
  </si>
  <si>
    <t>2 857,64 тенге х 10 раб.дн.= 28 576,44 тенге</t>
  </si>
  <si>
    <t>1 302,41 тенге х 2 раб.дн.= 2 604,82 тенге</t>
  </si>
  <si>
    <t>1 632,76 тенге х 11 раб.дн.= 17 960,36 тенге</t>
  </si>
  <si>
    <t xml:space="preserve">63 195,99 тенге : 21 раб.дн.= 3 009,33 тенге </t>
  </si>
  <si>
    <t>3 009,33 тенге х 9 раб.дн.= 27 083,99 тенге</t>
  </si>
  <si>
    <t>за 2018-2019 годы в сентябре 2019 г.</t>
  </si>
  <si>
    <t>Мазиева Ж.А.</t>
  </si>
  <si>
    <t>1 489,07 тенге х 9 раб.дн.= 13 401,68 тенге</t>
  </si>
  <si>
    <t>1 489,07 тенге х 18 раб.дн.= 26 803,37 тенге</t>
  </si>
  <si>
    <t>1 489,07 тенге х 16 раб.дн.= 23 825,12 тенге</t>
  </si>
  <si>
    <t>1 489,07 тенге х 6 раб.дн.= 8 934,42тенге</t>
  </si>
  <si>
    <t>4 .Пом. воспитателя Шалдыбаевой Т.А. оплачено  0,5 ст. пом.воспитателя</t>
  </si>
  <si>
    <t>1 521,52 тенге х 6 раб.дн.= 9 129,12 тенге</t>
  </si>
  <si>
    <t>1. Воспитателю Какимовой З.У. оплачено  0,5 ст. пом.воспитателя</t>
  </si>
  <si>
    <t>8. Воспитателю Айтмурзаевой Ж.Т. оплачено  0,5 ст. пом.воспитателя</t>
  </si>
  <si>
    <t>11.Мед.сестре Калиевой А.К. оплачено 0,5 ст. пом.воспитателя</t>
  </si>
  <si>
    <t>15. Воспитателю Жаксылыковой П.Е. оплачено  0,5 ст. пом.воспитателя</t>
  </si>
  <si>
    <t>17. Воспитателю Баяхметовой Ж.Ж. оплачено  0,5 ст. пом.воспитателя</t>
  </si>
  <si>
    <t>18.Оператору стир.машин Егинбаевой А.К. оплачено 0,5 ст. пом.воспитателя</t>
  </si>
  <si>
    <t>19.Кладавщику Махановой А.М. оплачено 0,5 ст. пом.воспитателя</t>
  </si>
  <si>
    <t>20.Методисту Ахметовой З.Ж. оплачено 0,5 ст. заведующей</t>
  </si>
  <si>
    <t>Калина М.С.</t>
  </si>
  <si>
    <t>Темирбекова А.А.</t>
  </si>
  <si>
    <t xml:space="preserve">Информационная таблица по сотрудникам на 01.09.2019 года </t>
  </si>
  <si>
    <t>Адрес проживания</t>
  </si>
  <si>
    <t>Контактные данные</t>
  </si>
  <si>
    <t>р/н</t>
  </si>
  <si>
    <t>Юго-Восток ул Ертис67 д</t>
  </si>
  <si>
    <t>я/с № 65 "Бал бала" акимата города Нур-Султан</t>
  </si>
  <si>
    <t>ул 188 11/2 ,3 кв</t>
  </si>
  <si>
    <t>ул Матросов 18</t>
  </si>
  <si>
    <t>ул188 23/2,кв118</t>
  </si>
  <si>
    <t>ул188,д 20,кв215</t>
  </si>
  <si>
    <t>ул 189,д7,кв 5</t>
  </si>
  <si>
    <t>ул Мустафина 13,кв178</t>
  </si>
  <si>
    <t>ул Куйши Дина 28,кв 238</t>
  </si>
  <si>
    <t>ул Д.Конаева 302</t>
  </si>
  <si>
    <t>ул Сулутал 4</t>
  </si>
  <si>
    <t>ул Бейсекбаева9/3, кв 205</t>
  </si>
  <si>
    <t>ул Кабанбай батыра 5/1кв297</t>
  </si>
  <si>
    <t>ул Райская поляна 65А</t>
  </si>
  <si>
    <t>ул 187 д 25 кв 16</t>
  </si>
  <si>
    <t>ул189, 12/1,кв 21</t>
  </si>
  <si>
    <t>ул 187,23/2,кв 48</t>
  </si>
  <si>
    <t>ул 189,6/2, кв22</t>
  </si>
  <si>
    <t>Жангелдина 131</t>
  </si>
  <si>
    <t>Медеу 50</t>
  </si>
  <si>
    <t>Куйші Дина 26,кв 84</t>
  </si>
  <si>
    <t>Цветочная 62 а</t>
  </si>
  <si>
    <t>ул 187,20/4,6</t>
  </si>
  <si>
    <t>Пушкина 25/3</t>
  </si>
  <si>
    <t>ул Ошақты 12</t>
  </si>
  <si>
    <t>Центральная 137 а</t>
  </si>
  <si>
    <t>ул 189,6,24</t>
  </si>
  <si>
    <t>ул 189,7</t>
  </si>
  <si>
    <t>ул Жумабаева 42/3</t>
  </si>
  <si>
    <t>ул 189,6/2</t>
  </si>
  <si>
    <t>Полевая 134</t>
  </si>
  <si>
    <t>ул Тауелсиздик 2/5</t>
  </si>
  <si>
    <t>ул 187,20/2,кв17</t>
  </si>
  <si>
    <t>Тлендиева 15/1,кв 95</t>
  </si>
  <si>
    <t>Полевая 172</t>
  </si>
  <si>
    <t>Сарыарка 17, кв 80</t>
  </si>
  <si>
    <t>Аспара 38</t>
  </si>
  <si>
    <t xml:space="preserve">ул 189 д 47 </t>
  </si>
  <si>
    <t>Абрикосовая 83</t>
  </si>
  <si>
    <t>ул 189,7,113 кв</t>
  </si>
  <si>
    <t>Степная 188</t>
  </si>
  <si>
    <t>ул 189,5</t>
  </si>
  <si>
    <t>Центральная 99</t>
  </si>
  <si>
    <t>Сатпаева 13</t>
  </si>
  <si>
    <t>ул189,12/1,21 кв</t>
  </si>
  <si>
    <t>Цветочная 113</t>
  </si>
  <si>
    <t>Победа 18/1 кв 74</t>
  </si>
  <si>
    <t>Придорожная 1/28</t>
  </si>
  <si>
    <t>Мойылды 16</t>
  </si>
  <si>
    <t>Қордай 75,228 кв</t>
  </si>
  <si>
    <t xml:space="preserve">ул Манатау 1 </t>
  </si>
  <si>
    <t>п Қосшы 18</t>
  </si>
  <si>
    <t>Райская поляна 71</t>
  </si>
  <si>
    <t>Железнодорожная 21</t>
  </si>
  <si>
    <t>ул Наурыз 7/1</t>
  </si>
  <si>
    <t>Литейная 6,114 кв</t>
  </si>
  <si>
    <t>ул 189,7,5</t>
  </si>
  <si>
    <t>ул Наурыз 37/1</t>
  </si>
  <si>
    <t>Садовая 3</t>
  </si>
  <si>
    <t>Строительная 76</t>
  </si>
  <si>
    <t>Джангильдина 39/1</t>
  </si>
  <si>
    <t>п Тонкерис ул Маметова 6</t>
  </si>
  <si>
    <t xml:space="preserve">ул Тюленина 6А </t>
  </si>
  <si>
    <t>Манатау 1</t>
  </si>
  <si>
    <t>Бозбиік 6</t>
  </si>
  <si>
    <t>Земляничная 54</t>
  </si>
  <si>
    <t>Цветочная 123</t>
  </si>
  <si>
    <t>Қосшығұлұлы 11/2 кв 25</t>
  </si>
  <si>
    <t>ул Қосшығұлұлы 21 кв 44</t>
  </si>
  <si>
    <t>Тлендиева 15/1</t>
  </si>
</sst>
</file>

<file path=xl/styles.xml><?xml version="1.0" encoding="utf-8"?>
<styleSheet xmlns="http://schemas.openxmlformats.org/spreadsheetml/2006/main">
  <numFmts count="5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0.000"/>
    <numFmt numFmtId="196" formatCode="#,##0.00_ ;\-#,##0.0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#,##0.0"/>
    <numFmt numFmtId="204" formatCode="#,##0.000"/>
    <numFmt numFmtId="205" formatCode="#,##0.0000"/>
    <numFmt numFmtId="206" formatCode="0.00000"/>
  </numFmts>
  <fonts count="6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2" fontId="0" fillId="0" borderId="0" xfId="0" applyNumberFormat="1" applyFill="1" applyAlignment="1">
      <alignment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33" borderId="10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12" fillId="34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/>
    </xf>
    <xf numFmtId="9" fontId="8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left"/>
    </xf>
    <xf numFmtId="49" fontId="9" fillId="34" borderId="10" xfId="0" applyNumberFormat="1" applyFont="1" applyFill="1" applyBorder="1" applyAlignment="1">
      <alignment horizontal="center"/>
    </xf>
    <xf numFmtId="1" fontId="9" fillId="34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194" fontId="9" fillId="34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195" fontId="9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 wrapText="1"/>
    </xf>
    <xf numFmtId="203" fontId="9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4" fontId="8" fillId="34" borderId="10" xfId="0" applyNumberFormat="1" applyFont="1" applyFill="1" applyBorder="1" applyAlignment="1">
      <alignment horizontal="center"/>
    </xf>
    <xf numFmtId="203" fontId="8" fillId="34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indent="3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5" fillId="0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2" fontId="15" fillId="0" borderId="12" xfId="0" applyNumberFormat="1" applyFont="1" applyFill="1" applyBorder="1" applyAlignment="1">
      <alignment horizontal="right" wrapText="1"/>
    </xf>
    <xf numFmtId="4" fontId="15" fillId="0" borderId="12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4" fontId="16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4" fontId="1" fillId="0" borderId="15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62" fillId="0" borderId="13" xfId="0" applyFont="1" applyFill="1" applyBorder="1" applyAlignment="1">
      <alignment/>
    </xf>
    <xf numFmtId="0" fontId="63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" fontId="1" fillId="0" borderId="16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0" fillId="0" borderId="12" xfId="0" applyNumberForma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7" fillId="0" borderId="1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7" fillId="0" borderId="16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10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0" fontId="7" fillId="34" borderId="0" xfId="0" applyFont="1" applyFill="1" applyAlignment="1">
      <alignment horizontal="left"/>
    </xf>
    <xf numFmtId="0" fontId="6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wrapText="1"/>
    </xf>
    <xf numFmtId="1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194" fontId="15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/>
    </xf>
    <xf numFmtId="2" fontId="64" fillId="0" borderId="10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wrapText="1"/>
    </xf>
    <xf numFmtId="12" fontId="15" fillId="0" borderId="12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95" fontId="15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6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5.140625" style="12" customWidth="1"/>
    <col min="2" max="2" width="3.421875" style="110" customWidth="1"/>
    <col min="3" max="3" width="23.00390625" style="12" customWidth="1"/>
    <col min="4" max="4" width="15.7109375" style="12" customWidth="1"/>
    <col min="5" max="5" width="19.00390625" style="12" customWidth="1"/>
    <col min="6" max="6" width="15.7109375" style="12" customWidth="1"/>
    <col min="7" max="7" width="6.7109375" style="107" customWidth="1"/>
    <col min="8" max="8" width="7.28125" style="107" customWidth="1"/>
    <col min="9" max="9" width="7.57421875" style="107" customWidth="1"/>
    <col min="10" max="10" width="10.28125" style="12" customWidth="1"/>
    <col min="11" max="11" width="9.140625" style="12" customWidth="1"/>
    <col min="12" max="12" width="10.28125" style="12" customWidth="1"/>
    <col min="13" max="16384" width="9.140625" style="12" customWidth="1"/>
  </cols>
  <sheetData>
    <row r="1" spans="2:10" ht="12.75">
      <c r="B1" s="109"/>
      <c r="C1" s="15"/>
      <c r="D1" s="15"/>
      <c r="E1" s="15"/>
      <c r="F1" s="15"/>
      <c r="G1" s="103"/>
      <c r="H1" s="103"/>
      <c r="I1" s="103"/>
      <c r="J1" s="15"/>
    </row>
    <row r="2" spans="2:10" ht="14.25" customHeight="1">
      <c r="B2" s="112"/>
      <c r="C2" s="113"/>
      <c r="D2" s="113"/>
      <c r="E2" s="113"/>
      <c r="F2" s="113"/>
      <c r="G2" s="113"/>
      <c r="H2" s="113"/>
      <c r="I2" s="113"/>
      <c r="J2" s="113"/>
    </row>
    <row r="3" spans="2:10" ht="17.25" customHeight="1">
      <c r="B3" s="115" t="s">
        <v>259</v>
      </c>
      <c r="C3" s="115"/>
      <c r="D3" s="115"/>
      <c r="E3" s="115"/>
      <c r="F3" s="115"/>
      <c r="G3" s="115"/>
      <c r="H3" s="115"/>
      <c r="I3" s="115"/>
      <c r="J3" s="115"/>
    </row>
    <row r="4" spans="2:10" ht="15.75">
      <c r="B4" s="115" t="s">
        <v>264</v>
      </c>
      <c r="C4" s="115"/>
      <c r="D4" s="115"/>
      <c r="E4" s="115"/>
      <c r="F4" s="115"/>
      <c r="G4" s="115"/>
      <c r="H4" s="115"/>
      <c r="I4" s="115"/>
      <c r="J4" s="115"/>
    </row>
    <row r="5" spans="2:10" ht="12.75">
      <c r="B5" s="111"/>
      <c r="C5" s="111"/>
      <c r="D5" s="111"/>
      <c r="E5" s="111"/>
      <c r="F5" s="111"/>
      <c r="G5" s="111"/>
      <c r="H5" s="111"/>
      <c r="I5" s="111"/>
      <c r="J5" s="111"/>
    </row>
    <row r="6" spans="2:17" ht="25.5" customHeight="1">
      <c r="B6" s="145" t="s">
        <v>262</v>
      </c>
      <c r="C6" s="146" t="s">
        <v>74</v>
      </c>
      <c r="D6" s="146" t="s">
        <v>73</v>
      </c>
      <c r="E6" s="147" t="s">
        <v>260</v>
      </c>
      <c r="F6" s="147" t="s">
        <v>261</v>
      </c>
      <c r="G6" s="148" t="s">
        <v>21</v>
      </c>
      <c r="H6" s="148" t="s">
        <v>6</v>
      </c>
      <c r="I6" s="146" t="s">
        <v>25</v>
      </c>
      <c r="J6" s="148" t="s">
        <v>9</v>
      </c>
      <c r="Q6" s="18"/>
    </row>
    <row r="7" spans="2:10" ht="14.25" customHeight="1">
      <c r="B7" s="149"/>
      <c r="C7" s="146"/>
      <c r="D7" s="114"/>
      <c r="E7" s="150"/>
      <c r="F7" s="151"/>
      <c r="G7" s="148" t="s">
        <v>22</v>
      </c>
      <c r="H7" s="148" t="s">
        <v>7</v>
      </c>
      <c r="I7" s="114"/>
      <c r="J7" s="148" t="s">
        <v>10</v>
      </c>
    </row>
    <row r="8" spans="2:10" ht="13.5" customHeight="1">
      <c r="B8" s="152"/>
      <c r="C8" s="146"/>
      <c r="D8" s="114"/>
      <c r="E8" s="153"/>
      <c r="F8" s="154"/>
      <c r="G8" s="148" t="s">
        <v>23</v>
      </c>
      <c r="H8" s="148" t="s">
        <v>8</v>
      </c>
      <c r="I8" s="114"/>
      <c r="J8" s="148" t="s">
        <v>11</v>
      </c>
    </row>
    <row r="9" spans="2:12" ht="25.5" customHeight="1">
      <c r="B9" s="87">
        <v>1</v>
      </c>
      <c r="C9" s="155" t="s">
        <v>52</v>
      </c>
      <c r="D9" s="86" t="s">
        <v>75</v>
      </c>
      <c r="E9" s="156" t="s">
        <v>263</v>
      </c>
      <c r="F9" s="156">
        <v>87014993496</v>
      </c>
      <c r="G9" s="87" t="s">
        <v>3</v>
      </c>
      <c r="H9" s="87"/>
      <c r="I9" s="87" t="s">
        <v>30</v>
      </c>
      <c r="J9" s="157">
        <v>1</v>
      </c>
      <c r="L9" s="19"/>
    </row>
    <row r="10" spans="2:11" ht="15" customHeight="1">
      <c r="B10" s="87">
        <v>2</v>
      </c>
      <c r="C10" s="86" t="s">
        <v>146</v>
      </c>
      <c r="D10" s="86" t="s">
        <v>76</v>
      </c>
      <c r="E10" s="156" t="s">
        <v>265</v>
      </c>
      <c r="F10" s="156">
        <v>87025871660</v>
      </c>
      <c r="G10" s="87" t="s">
        <v>139</v>
      </c>
      <c r="H10" s="87"/>
      <c r="I10" s="158" t="s">
        <v>38</v>
      </c>
      <c r="J10" s="157">
        <v>1</v>
      </c>
      <c r="K10" s="16"/>
    </row>
    <row r="11" spans="2:11" ht="13.5" customHeight="1">
      <c r="B11" s="87">
        <v>3</v>
      </c>
      <c r="C11" s="86" t="s">
        <v>53</v>
      </c>
      <c r="D11" s="86" t="s">
        <v>78</v>
      </c>
      <c r="E11" s="156" t="s">
        <v>266</v>
      </c>
      <c r="F11" s="156">
        <v>87025548558</v>
      </c>
      <c r="G11" s="159" t="s">
        <v>3</v>
      </c>
      <c r="H11" s="159" t="s">
        <v>3</v>
      </c>
      <c r="I11" s="87" t="s">
        <v>30</v>
      </c>
      <c r="J11" s="157">
        <v>1</v>
      </c>
      <c r="K11" s="16"/>
    </row>
    <row r="12" spans="2:11" ht="21.75" customHeight="1">
      <c r="B12" s="87">
        <v>4</v>
      </c>
      <c r="C12" s="86" t="s">
        <v>129</v>
      </c>
      <c r="D12" s="86" t="s">
        <v>77</v>
      </c>
      <c r="E12" s="156" t="s">
        <v>267</v>
      </c>
      <c r="F12" s="156">
        <v>87788542606</v>
      </c>
      <c r="G12" s="159" t="s">
        <v>176</v>
      </c>
      <c r="H12" s="87" t="s">
        <v>130</v>
      </c>
      <c r="I12" s="158" t="s">
        <v>49</v>
      </c>
      <c r="J12" s="157">
        <v>1</v>
      </c>
      <c r="K12" s="16"/>
    </row>
    <row r="13" spans="2:11" ht="24" customHeight="1">
      <c r="B13" s="87">
        <v>5</v>
      </c>
      <c r="C13" s="156" t="s">
        <v>175</v>
      </c>
      <c r="D13" s="156" t="s">
        <v>79</v>
      </c>
      <c r="E13" s="156" t="s">
        <v>331</v>
      </c>
      <c r="F13" s="156">
        <v>87017095190</v>
      </c>
      <c r="G13" s="159" t="s">
        <v>3</v>
      </c>
      <c r="H13" s="87"/>
      <c r="I13" s="158" t="s">
        <v>41</v>
      </c>
      <c r="J13" s="157">
        <v>1</v>
      </c>
      <c r="K13" s="16"/>
    </row>
    <row r="14" spans="2:11" ht="15" customHeight="1">
      <c r="B14" s="87">
        <v>6</v>
      </c>
      <c r="C14" s="156" t="s">
        <v>145</v>
      </c>
      <c r="D14" s="156" t="s">
        <v>79</v>
      </c>
      <c r="E14" s="156" t="s">
        <v>268</v>
      </c>
      <c r="F14" s="156">
        <v>87073083264</v>
      </c>
      <c r="G14" s="159" t="s">
        <v>3</v>
      </c>
      <c r="H14" s="87"/>
      <c r="I14" s="158" t="s">
        <v>34</v>
      </c>
      <c r="J14" s="160">
        <v>0.5</v>
      </c>
      <c r="K14" s="16"/>
    </row>
    <row r="15" spans="2:11" ht="15" customHeight="1">
      <c r="B15" s="87">
        <v>7</v>
      </c>
      <c r="C15" s="156" t="s">
        <v>138</v>
      </c>
      <c r="D15" s="86" t="s">
        <v>80</v>
      </c>
      <c r="E15" s="156" t="s">
        <v>269</v>
      </c>
      <c r="F15" s="156">
        <v>87473872092</v>
      </c>
      <c r="G15" s="159" t="s">
        <v>139</v>
      </c>
      <c r="H15" s="87"/>
      <c r="I15" s="158" t="s">
        <v>34</v>
      </c>
      <c r="J15" s="157">
        <v>1</v>
      </c>
      <c r="K15" s="16"/>
    </row>
    <row r="16" spans="2:11" ht="16.5" customHeight="1">
      <c r="B16" s="87">
        <v>8</v>
      </c>
      <c r="C16" s="86" t="s">
        <v>54</v>
      </c>
      <c r="D16" s="86" t="s">
        <v>87</v>
      </c>
      <c r="E16" s="156" t="s">
        <v>270</v>
      </c>
      <c r="F16" s="156">
        <v>87789175414</v>
      </c>
      <c r="G16" s="159" t="s">
        <v>3</v>
      </c>
      <c r="H16" s="87" t="s">
        <v>130</v>
      </c>
      <c r="I16" s="158" t="s">
        <v>31</v>
      </c>
      <c r="J16" s="157">
        <v>2</v>
      </c>
      <c r="K16" s="16"/>
    </row>
    <row r="17" spans="2:12" ht="23.25" customHeight="1">
      <c r="B17" s="87">
        <v>9</v>
      </c>
      <c r="C17" s="156" t="s">
        <v>125</v>
      </c>
      <c r="D17" s="156" t="s">
        <v>86</v>
      </c>
      <c r="E17" s="156" t="s">
        <v>271</v>
      </c>
      <c r="F17" s="156">
        <v>87079649650</v>
      </c>
      <c r="G17" s="159" t="s">
        <v>3</v>
      </c>
      <c r="H17" s="87" t="s">
        <v>4</v>
      </c>
      <c r="I17" s="158" t="s">
        <v>39</v>
      </c>
      <c r="J17" s="157">
        <v>2</v>
      </c>
      <c r="K17" s="16"/>
      <c r="L17" s="19"/>
    </row>
    <row r="18" spans="2:11" s="100" customFormat="1" ht="15" customHeight="1">
      <c r="B18" s="87">
        <v>10</v>
      </c>
      <c r="C18" s="161" t="s">
        <v>71</v>
      </c>
      <c r="D18" s="161" t="s">
        <v>86</v>
      </c>
      <c r="E18" s="161"/>
      <c r="F18" s="161"/>
      <c r="G18" s="162" t="s">
        <v>3</v>
      </c>
      <c r="H18" s="163" t="s">
        <v>4</v>
      </c>
      <c r="I18" s="163" t="s">
        <v>40</v>
      </c>
      <c r="J18" s="164">
        <v>1.25</v>
      </c>
      <c r="K18" s="99"/>
    </row>
    <row r="19" spans="2:11" ht="21.75" customHeight="1">
      <c r="B19" s="87">
        <v>11</v>
      </c>
      <c r="C19" s="81" t="s">
        <v>55</v>
      </c>
      <c r="D19" s="81" t="s">
        <v>85</v>
      </c>
      <c r="E19" s="165" t="s">
        <v>272</v>
      </c>
      <c r="F19" s="166">
        <v>87766422785</v>
      </c>
      <c r="G19" s="80" t="s">
        <v>3</v>
      </c>
      <c r="H19" s="80" t="s">
        <v>4</v>
      </c>
      <c r="I19" s="167" t="s">
        <v>41</v>
      </c>
      <c r="J19" s="168">
        <v>1</v>
      </c>
      <c r="K19" s="16"/>
    </row>
    <row r="20" spans="2:11" ht="34.5" customHeight="1">
      <c r="B20" s="87">
        <v>12</v>
      </c>
      <c r="C20" s="86" t="s">
        <v>55</v>
      </c>
      <c r="D20" s="86" t="s">
        <v>140</v>
      </c>
      <c r="E20" s="165" t="s">
        <v>272</v>
      </c>
      <c r="F20" s="166">
        <v>87766422785</v>
      </c>
      <c r="G20" s="159" t="s">
        <v>3</v>
      </c>
      <c r="H20" s="87" t="s">
        <v>4</v>
      </c>
      <c r="I20" s="158" t="s">
        <v>41</v>
      </c>
      <c r="J20" s="160">
        <v>0.5</v>
      </c>
      <c r="K20" s="16"/>
    </row>
    <row r="21" spans="2:11" ht="34.5" customHeight="1">
      <c r="B21" s="87">
        <v>13</v>
      </c>
      <c r="C21" s="86" t="s">
        <v>113</v>
      </c>
      <c r="D21" s="86" t="s">
        <v>140</v>
      </c>
      <c r="E21" s="156" t="s">
        <v>285</v>
      </c>
      <c r="F21" s="156">
        <v>87757853626</v>
      </c>
      <c r="G21" s="159" t="s">
        <v>3</v>
      </c>
      <c r="H21" s="87"/>
      <c r="I21" s="158" t="s">
        <v>38</v>
      </c>
      <c r="J21" s="160">
        <v>0.5</v>
      </c>
      <c r="K21" s="16"/>
    </row>
    <row r="22" spans="2:11" ht="26.25" customHeight="1">
      <c r="B22" s="87">
        <v>14</v>
      </c>
      <c r="C22" s="86" t="s">
        <v>127</v>
      </c>
      <c r="D22" s="86" t="s">
        <v>123</v>
      </c>
      <c r="E22" s="156" t="s">
        <v>273</v>
      </c>
      <c r="F22" s="156">
        <v>87789173228</v>
      </c>
      <c r="G22" s="159" t="s">
        <v>3</v>
      </c>
      <c r="H22" s="87" t="s">
        <v>4</v>
      </c>
      <c r="I22" s="158" t="s">
        <v>40</v>
      </c>
      <c r="J22" s="157">
        <v>1</v>
      </c>
      <c r="K22" s="16"/>
    </row>
    <row r="23" spans="2:11" ht="30" customHeight="1">
      <c r="B23" s="87">
        <v>15</v>
      </c>
      <c r="C23" s="86" t="s">
        <v>226</v>
      </c>
      <c r="D23" s="86" t="s">
        <v>123</v>
      </c>
      <c r="E23" s="156" t="s">
        <v>274</v>
      </c>
      <c r="F23" s="156">
        <v>87072281002</v>
      </c>
      <c r="G23" s="159" t="s">
        <v>3</v>
      </c>
      <c r="H23" s="87"/>
      <c r="I23" s="158" t="s">
        <v>34</v>
      </c>
      <c r="J23" s="157">
        <v>1</v>
      </c>
      <c r="K23" s="16"/>
    </row>
    <row r="24" spans="2:11" ht="24" customHeight="1">
      <c r="B24" s="87">
        <v>16</v>
      </c>
      <c r="C24" s="86" t="s">
        <v>152</v>
      </c>
      <c r="D24" s="86" t="s">
        <v>157</v>
      </c>
      <c r="E24" s="156" t="s">
        <v>275</v>
      </c>
      <c r="F24" s="156">
        <v>87478686656</v>
      </c>
      <c r="G24" s="159" t="s">
        <v>3</v>
      </c>
      <c r="H24" s="87"/>
      <c r="I24" s="158" t="s">
        <v>35</v>
      </c>
      <c r="J24" s="157">
        <v>2</v>
      </c>
      <c r="K24" s="16"/>
    </row>
    <row r="25" spans="2:11" ht="13.5" customHeight="1">
      <c r="B25" s="87">
        <v>17</v>
      </c>
      <c r="C25" s="86" t="s">
        <v>53</v>
      </c>
      <c r="D25" s="86" t="s">
        <v>143</v>
      </c>
      <c r="E25" s="156" t="s">
        <v>266</v>
      </c>
      <c r="F25" s="156">
        <v>87025548558</v>
      </c>
      <c r="G25" s="159" t="s">
        <v>144</v>
      </c>
      <c r="H25" s="87" t="s">
        <v>3</v>
      </c>
      <c r="I25" s="87" t="s">
        <v>30</v>
      </c>
      <c r="J25" s="157">
        <v>1</v>
      </c>
      <c r="K25" s="16"/>
    </row>
    <row r="26" spans="2:11" ht="15" customHeight="1">
      <c r="B26" s="87">
        <v>18</v>
      </c>
      <c r="C26" s="86" t="s">
        <v>56</v>
      </c>
      <c r="D26" s="86" t="s">
        <v>84</v>
      </c>
      <c r="E26" s="156" t="s">
        <v>276</v>
      </c>
      <c r="F26" s="156">
        <v>87751377992</v>
      </c>
      <c r="G26" s="159" t="s">
        <v>3</v>
      </c>
      <c r="H26" s="87" t="s">
        <v>3</v>
      </c>
      <c r="I26" s="87" t="s">
        <v>39</v>
      </c>
      <c r="J26" s="160">
        <v>1.5</v>
      </c>
      <c r="K26" s="16"/>
    </row>
    <row r="27" spans="2:11" ht="15" customHeight="1">
      <c r="B27" s="87">
        <v>19</v>
      </c>
      <c r="C27" s="86" t="s">
        <v>57</v>
      </c>
      <c r="D27" s="86" t="s">
        <v>84</v>
      </c>
      <c r="E27" s="156" t="s">
        <v>277</v>
      </c>
      <c r="F27" s="156">
        <v>87784323003</v>
      </c>
      <c r="G27" s="159" t="s">
        <v>3</v>
      </c>
      <c r="H27" s="87" t="s">
        <v>4</v>
      </c>
      <c r="I27" s="158" t="s">
        <v>38</v>
      </c>
      <c r="J27" s="157">
        <v>2</v>
      </c>
      <c r="K27" s="16"/>
    </row>
    <row r="28" spans="2:11" ht="15" customHeight="1">
      <c r="B28" s="87">
        <v>20</v>
      </c>
      <c r="C28" s="86" t="s">
        <v>117</v>
      </c>
      <c r="D28" s="86" t="s">
        <v>83</v>
      </c>
      <c r="E28" s="156" t="s">
        <v>327</v>
      </c>
      <c r="F28" s="156">
        <v>87009989414</v>
      </c>
      <c r="G28" s="159" t="s">
        <v>3</v>
      </c>
      <c r="H28" s="87" t="s">
        <v>4</v>
      </c>
      <c r="I28" s="158" t="s">
        <v>41</v>
      </c>
      <c r="J28" s="157">
        <v>2</v>
      </c>
      <c r="K28" s="16"/>
    </row>
    <row r="29" spans="2:11" ht="15" customHeight="1">
      <c r="B29" s="87">
        <v>21</v>
      </c>
      <c r="C29" s="86" t="s">
        <v>224</v>
      </c>
      <c r="D29" s="86" t="s">
        <v>83</v>
      </c>
      <c r="E29" s="156" t="s">
        <v>278</v>
      </c>
      <c r="F29" s="156">
        <v>87757682888</v>
      </c>
      <c r="G29" s="159" t="s">
        <v>3</v>
      </c>
      <c r="H29" s="87"/>
      <c r="I29" s="158" t="s">
        <v>31</v>
      </c>
      <c r="J29" s="160">
        <v>1</v>
      </c>
      <c r="K29" s="16"/>
    </row>
    <row r="30" spans="2:11" ht="15" customHeight="1">
      <c r="B30" s="87">
        <v>22</v>
      </c>
      <c r="C30" s="86" t="s">
        <v>117</v>
      </c>
      <c r="D30" s="86" t="s">
        <v>83</v>
      </c>
      <c r="E30" s="156" t="s">
        <v>327</v>
      </c>
      <c r="F30" s="156">
        <v>87009989414</v>
      </c>
      <c r="G30" s="159" t="s">
        <v>3</v>
      </c>
      <c r="H30" s="87" t="s">
        <v>4</v>
      </c>
      <c r="I30" s="158" t="s">
        <v>41</v>
      </c>
      <c r="J30" s="169">
        <v>0.25</v>
      </c>
      <c r="K30" s="16"/>
    </row>
    <row r="31" spans="2:11" ht="25.5" customHeight="1">
      <c r="B31" s="87">
        <v>23</v>
      </c>
      <c r="C31" s="156" t="s">
        <v>113</v>
      </c>
      <c r="D31" s="156" t="s">
        <v>141</v>
      </c>
      <c r="E31" s="156" t="s">
        <v>285</v>
      </c>
      <c r="F31" s="156">
        <v>87757853626</v>
      </c>
      <c r="G31" s="159" t="s">
        <v>3</v>
      </c>
      <c r="H31" s="87"/>
      <c r="I31" s="158" t="s">
        <v>38</v>
      </c>
      <c r="J31" s="160">
        <v>1.5</v>
      </c>
      <c r="K31" s="15"/>
    </row>
    <row r="32" spans="2:11" ht="26.25" customHeight="1">
      <c r="B32" s="87">
        <v>24</v>
      </c>
      <c r="C32" s="156" t="s">
        <v>71</v>
      </c>
      <c r="D32" s="156" t="s">
        <v>141</v>
      </c>
      <c r="E32" s="156"/>
      <c r="F32" s="156"/>
      <c r="G32" s="159" t="s">
        <v>3</v>
      </c>
      <c r="H32" s="87" t="s">
        <v>3</v>
      </c>
      <c r="I32" s="158" t="s">
        <v>30</v>
      </c>
      <c r="J32" s="169">
        <v>0.25</v>
      </c>
      <c r="K32" s="15"/>
    </row>
    <row r="33" spans="2:11" ht="26.25" customHeight="1">
      <c r="B33" s="87">
        <v>25</v>
      </c>
      <c r="C33" s="86" t="s">
        <v>55</v>
      </c>
      <c r="D33" s="156" t="s">
        <v>141</v>
      </c>
      <c r="E33" s="165" t="s">
        <v>272</v>
      </c>
      <c r="F33" s="166">
        <v>87766422785</v>
      </c>
      <c r="G33" s="159" t="s">
        <v>3</v>
      </c>
      <c r="H33" s="87" t="s">
        <v>4</v>
      </c>
      <c r="I33" s="158" t="s">
        <v>41</v>
      </c>
      <c r="J33" s="169">
        <v>0.5</v>
      </c>
      <c r="K33" s="15"/>
    </row>
    <row r="34" spans="2:11" ht="15.75" customHeight="1">
      <c r="B34" s="87">
        <v>26</v>
      </c>
      <c r="C34" s="155" t="s">
        <v>174</v>
      </c>
      <c r="D34" s="155" t="s">
        <v>82</v>
      </c>
      <c r="E34" s="170" t="s">
        <v>279</v>
      </c>
      <c r="F34" s="170">
        <v>87471401544</v>
      </c>
      <c r="G34" s="159" t="s">
        <v>3</v>
      </c>
      <c r="H34" s="87" t="s">
        <v>130</v>
      </c>
      <c r="I34" s="158" t="s">
        <v>40</v>
      </c>
      <c r="J34" s="169">
        <v>2.25</v>
      </c>
      <c r="K34" s="17"/>
    </row>
    <row r="35" spans="2:11" ht="15.75" customHeight="1">
      <c r="B35" s="87">
        <v>27</v>
      </c>
      <c r="C35" s="155" t="s">
        <v>58</v>
      </c>
      <c r="D35" s="155" t="s">
        <v>82</v>
      </c>
      <c r="E35" s="170" t="s">
        <v>280</v>
      </c>
      <c r="F35" s="170">
        <v>87052931774</v>
      </c>
      <c r="G35" s="87" t="s">
        <v>3</v>
      </c>
      <c r="H35" s="87" t="s">
        <v>4</v>
      </c>
      <c r="I35" s="158" t="s">
        <v>49</v>
      </c>
      <c r="J35" s="169">
        <v>2.25</v>
      </c>
      <c r="K35" s="17"/>
    </row>
    <row r="36" spans="2:11" ht="15" customHeight="1">
      <c r="B36" s="87">
        <v>28</v>
      </c>
      <c r="C36" s="155" t="s">
        <v>59</v>
      </c>
      <c r="D36" s="155" t="s">
        <v>82</v>
      </c>
      <c r="E36" s="170" t="s">
        <v>281</v>
      </c>
      <c r="F36" s="170">
        <v>87755615383</v>
      </c>
      <c r="G36" s="87" t="s">
        <v>3</v>
      </c>
      <c r="H36" s="87" t="s">
        <v>130</v>
      </c>
      <c r="I36" s="158" t="s">
        <v>49</v>
      </c>
      <c r="J36" s="169">
        <v>2.25</v>
      </c>
      <c r="K36" s="17"/>
    </row>
    <row r="37" spans="2:11" ht="15" customHeight="1">
      <c r="B37" s="87">
        <v>29</v>
      </c>
      <c r="C37" s="155" t="s">
        <v>60</v>
      </c>
      <c r="D37" s="155" t="s">
        <v>82</v>
      </c>
      <c r="E37" s="170" t="s">
        <v>282</v>
      </c>
      <c r="F37" s="170">
        <v>87013256181</v>
      </c>
      <c r="G37" s="87" t="s">
        <v>3</v>
      </c>
      <c r="H37" s="87" t="s">
        <v>130</v>
      </c>
      <c r="I37" s="158" t="s">
        <v>49</v>
      </c>
      <c r="J37" s="169">
        <v>2.25</v>
      </c>
      <c r="K37" s="17"/>
    </row>
    <row r="38" spans="2:14" ht="15" customHeight="1">
      <c r="B38" s="87">
        <v>30</v>
      </c>
      <c r="C38" s="155" t="s">
        <v>61</v>
      </c>
      <c r="D38" s="155" t="s">
        <v>82</v>
      </c>
      <c r="E38" s="170" t="s">
        <v>283</v>
      </c>
      <c r="F38" s="170">
        <v>87759115081</v>
      </c>
      <c r="G38" s="159" t="s">
        <v>3</v>
      </c>
      <c r="H38" s="87" t="s">
        <v>4</v>
      </c>
      <c r="I38" s="158" t="s">
        <v>41</v>
      </c>
      <c r="J38" s="169">
        <v>2.25</v>
      </c>
      <c r="K38" s="17"/>
      <c r="M38" s="19"/>
      <c r="N38" s="19"/>
    </row>
    <row r="39" spans="2:14" ht="13.5" customHeight="1">
      <c r="B39" s="87">
        <v>31</v>
      </c>
      <c r="C39" s="155" t="s">
        <v>62</v>
      </c>
      <c r="D39" s="155" t="s">
        <v>82</v>
      </c>
      <c r="E39" s="170" t="s">
        <v>284</v>
      </c>
      <c r="F39" s="170">
        <v>87023049791</v>
      </c>
      <c r="G39" s="159" t="s">
        <v>17</v>
      </c>
      <c r="H39" s="87" t="s">
        <v>4</v>
      </c>
      <c r="I39" s="158" t="s">
        <v>38</v>
      </c>
      <c r="J39" s="171">
        <v>1.125</v>
      </c>
      <c r="K39" s="17"/>
      <c r="M39" s="19"/>
      <c r="N39" s="19"/>
    </row>
    <row r="40" spans="2:14" ht="15" customHeight="1">
      <c r="B40" s="87">
        <v>32</v>
      </c>
      <c r="C40" s="155" t="s">
        <v>63</v>
      </c>
      <c r="D40" s="155" t="s">
        <v>82</v>
      </c>
      <c r="E40" s="170" t="s">
        <v>328</v>
      </c>
      <c r="F40" s="170">
        <v>87029237430</v>
      </c>
      <c r="G40" s="87" t="s">
        <v>3</v>
      </c>
      <c r="H40" s="87"/>
      <c r="I40" s="158" t="s">
        <v>38</v>
      </c>
      <c r="J40" s="169">
        <v>2.25</v>
      </c>
      <c r="K40" s="17"/>
      <c r="M40" s="19"/>
      <c r="N40" s="19"/>
    </row>
    <row r="41" spans="2:14" ht="15" customHeight="1">
      <c r="B41" s="87">
        <v>33</v>
      </c>
      <c r="C41" s="155" t="s">
        <v>129</v>
      </c>
      <c r="D41" s="155" t="s">
        <v>82</v>
      </c>
      <c r="E41" s="156" t="s">
        <v>267</v>
      </c>
      <c r="F41" s="156">
        <v>87788542606</v>
      </c>
      <c r="G41" s="87" t="s">
        <v>3</v>
      </c>
      <c r="H41" s="87" t="s">
        <v>130</v>
      </c>
      <c r="I41" s="158" t="s">
        <v>49</v>
      </c>
      <c r="J41" s="171">
        <v>1.125</v>
      </c>
      <c r="K41" s="17"/>
      <c r="M41" s="19"/>
      <c r="N41" s="19"/>
    </row>
    <row r="42" spans="2:14" ht="15.75" customHeight="1">
      <c r="B42" s="87">
        <v>34</v>
      </c>
      <c r="C42" s="155" t="s">
        <v>181</v>
      </c>
      <c r="D42" s="155" t="s">
        <v>82</v>
      </c>
      <c r="E42" s="170" t="s">
        <v>286</v>
      </c>
      <c r="F42" s="170">
        <v>87024537692</v>
      </c>
      <c r="G42" s="87" t="s">
        <v>3</v>
      </c>
      <c r="H42" s="87" t="s">
        <v>4</v>
      </c>
      <c r="I42" s="158" t="s">
        <v>49</v>
      </c>
      <c r="J42" s="169">
        <v>2.25</v>
      </c>
      <c r="K42" s="17"/>
      <c r="M42" s="19"/>
      <c r="N42" s="19"/>
    </row>
    <row r="43" spans="2:14" ht="15" customHeight="1">
      <c r="B43" s="87">
        <v>35</v>
      </c>
      <c r="C43" s="155" t="s">
        <v>132</v>
      </c>
      <c r="D43" s="155" t="s">
        <v>82</v>
      </c>
      <c r="E43" s="170" t="s">
        <v>287</v>
      </c>
      <c r="F43" s="170">
        <v>87027456508</v>
      </c>
      <c r="G43" s="159" t="s">
        <v>3</v>
      </c>
      <c r="H43" s="87" t="s">
        <v>4</v>
      </c>
      <c r="I43" s="158" t="s">
        <v>49</v>
      </c>
      <c r="J43" s="160">
        <v>0</v>
      </c>
      <c r="K43" s="17"/>
      <c r="M43" s="19"/>
      <c r="N43" s="19"/>
    </row>
    <row r="44" spans="2:14" ht="15.75" customHeight="1">
      <c r="B44" s="87">
        <v>36</v>
      </c>
      <c r="C44" s="155" t="s">
        <v>151</v>
      </c>
      <c r="D44" s="155" t="s">
        <v>82</v>
      </c>
      <c r="E44" s="170" t="s">
        <v>288</v>
      </c>
      <c r="F44" s="170">
        <v>87071299628</v>
      </c>
      <c r="G44" s="159" t="s">
        <v>17</v>
      </c>
      <c r="H44" s="87" t="s">
        <v>4</v>
      </c>
      <c r="I44" s="158" t="s">
        <v>31</v>
      </c>
      <c r="J44" s="169">
        <v>2.25</v>
      </c>
      <c r="K44" s="17"/>
      <c r="M44" s="19"/>
      <c r="N44" s="19"/>
    </row>
    <row r="45" spans="2:14" ht="15" customHeight="1">
      <c r="B45" s="87">
        <v>37</v>
      </c>
      <c r="C45" s="155" t="s">
        <v>64</v>
      </c>
      <c r="D45" s="155" t="s">
        <v>82</v>
      </c>
      <c r="E45" s="170" t="s">
        <v>289</v>
      </c>
      <c r="F45" s="170">
        <v>87025101988</v>
      </c>
      <c r="G45" s="87" t="s">
        <v>3</v>
      </c>
      <c r="H45" s="87"/>
      <c r="I45" s="158" t="s">
        <v>38</v>
      </c>
      <c r="J45" s="171">
        <v>1.125</v>
      </c>
      <c r="K45" s="17"/>
      <c r="M45" s="19"/>
      <c r="N45" s="19"/>
    </row>
    <row r="46" spans="2:14" ht="15" customHeight="1">
      <c r="B46" s="87">
        <v>38</v>
      </c>
      <c r="C46" s="155" t="s">
        <v>65</v>
      </c>
      <c r="D46" s="155" t="s">
        <v>82</v>
      </c>
      <c r="E46" s="170" t="s">
        <v>290</v>
      </c>
      <c r="F46" s="170">
        <v>87781526000</v>
      </c>
      <c r="G46" s="159" t="s">
        <v>17</v>
      </c>
      <c r="H46" s="87" t="s">
        <v>4</v>
      </c>
      <c r="I46" s="158" t="s">
        <v>49</v>
      </c>
      <c r="J46" s="169">
        <v>2.25</v>
      </c>
      <c r="K46" s="17"/>
      <c r="M46" s="19"/>
      <c r="N46" s="19"/>
    </row>
    <row r="47" spans="2:14" ht="15" customHeight="1">
      <c r="B47" s="87">
        <v>39</v>
      </c>
      <c r="C47" s="155" t="s">
        <v>108</v>
      </c>
      <c r="D47" s="155" t="s">
        <v>82</v>
      </c>
      <c r="E47" s="170" t="s">
        <v>291</v>
      </c>
      <c r="F47" s="170">
        <v>87751883184</v>
      </c>
      <c r="G47" s="159" t="s">
        <v>3</v>
      </c>
      <c r="H47" s="87" t="s">
        <v>4</v>
      </c>
      <c r="I47" s="158" t="s">
        <v>38</v>
      </c>
      <c r="J47" s="171">
        <v>1.125</v>
      </c>
      <c r="K47" s="17"/>
      <c r="M47" s="19"/>
      <c r="N47" s="19"/>
    </row>
    <row r="48" spans="2:14" ht="15" customHeight="1">
      <c r="B48" s="87">
        <v>40</v>
      </c>
      <c r="C48" s="155" t="s">
        <v>118</v>
      </c>
      <c r="D48" s="155" t="s">
        <v>82</v>
      </c>
      <c r="E48" s="170" t="s">
        <v>292</v>
      </c>
      <c r="F48" s="170">
        <v>87079286495</v>
      </c>
      <c r="G48" s="159" t="s">
        <v>17</v>
      </c>
      <c r="H48" s="87"/>
      <c r="I48" s="158" t="s">
        <v>35</v>
      </c>
      <c r="J48" s="171">
        <v>1.125</v>
      </c>
      <c r="K48" s="17"/>
      <c r="M48" s="19"/>
      <c r="N48" s="19"/>
    </row>
    <row r="49" spans="2:14" ht="15" customHeight="1">
      <c r="B49" s="87">
        <v>41</v>
      </c>
      <c r="C49" s="155" t="s">
        <v>222</v>
      </c>
      <c r="D49" s="155" t="s">
        <v>82</v>
      </c>
      <c r="E49" s="170" t="s">
        <v>293</v>
      </c>
      <c r="F49" s="170">
        <v>87089174763</v>
      </c>
      <c r="G49" s="159" t="s">
        <v>17</v>
      </c>
      <c r="H49" s="87"/>
      <c r="I49" s="158" t="s">
        <v>31</v>
      </c>
      <c r="J49" s="171">
        <v>1.125</v>
      </c>
      <c r="K49" s="17"/>
      <c r="M49" s="19"/>
      <c r="N49" s="19"/>
    </row>
    <row r="50" spans="2:14" ht="15.75" customHeight="1">
      <c r="B50" s="87">
        <v>42</v>
      </c>
      <c r="C50" s="155" t="s">
        <v>136</v>
      </c>
      <c r="D50" s="155" t="s">
        <v>82</v>
      </c>
      <c r="E50" s="170" t="s">
        <v>294</v>
      </c>
      <c r="F50" s="170">
        <v>87057374431</v>
      </c>
      <c r="G50" s="159" t="s">
        <v>3</v>
      </c>
      <c r="H50" s="87" t="s">
        <v>4</v>
      </c>
      <c r="I50" s="158" t="s">
        <v>38</v>
      </c>
      <c r="J50" s="169">
        <v>2.25</v>
      </c>
      <c r="K50" s="17"/>
      <c r="M50" s="19"/>
      <c r="N50" s="19"/>
    </row>
    <row r="51" spans="2:14" ht="15.75" customHeight="1">
      <c r="B51" s="87">
        <v>43</v>
      </c>
      <c r="C51" s="155" t="s">
        <v>205</v>
      </c>
      <c r="D51" s="155" t="s">
        <v>82</v>
      </c>
      <c r="E51" s="170" t="s">
        <v>295</v>
      </c>
      <c r="F51" s="170">
        <v>87751519945</v>
      </c>
      <c r="G51" s="159" t="s">
        <v>3</v>
      </c>
      <c r="H51" s="87"/>
      <c r="I51" s="158" t="s">
        <v>49</v>
      </c>
      <c r="J51" s="171">
        <v>1.125</v>
      </c>
      <c r="K51" s="17"/>
      <c r="M51" s="19"/>
      <c r="N51" s="19"/>
    </row>
    <row r="52" spans="2:14" ht="15.75" customHeight="1">
      <c r="B52" s="87">
        <v>44</v>
      </c>
      <c r="C52" s="155" t="s">
        <v>258</v>
      </c>
      <c r="D52" s="155" t="s">
        <v>82</v>
      </c>
      <c r="E52" s="170" t="s">
        <v>296</v>
      </c>
      <c r="F52" s="170">
        <v>87716041972</v>
      </c>
      <c r="G52" s="159" t="s">
        <v>17</v>
      </c>
      <c r="H52" s="87"/>
      <c r="I52" s="158" t="s">
        <v>33</v>
      </c>
      <c r="J52" s="171">
        <v>1.125</v>
      </c>
      <c r="K52" s="17"/>
      <c r="M52" s="19"/>
      <c r="N52" s="19"/>
    </row>
    <row r="53" spans="2:14" ht="15" customHeight="1">
      <c r="B53" s="87">
        <v>45</v>
      </c>
      <c r="C53" s="86" t="s">
        <v>104</v>
      </c>
      <c r="D53" s="156" t="s">
        <v>81</v>
      </c>
      <c r="E53" s="156" t="s">
        <v>297</v>
      </c>
      <c r="F53" s="156">
        <v>87012622647</v>
      </c>
      <c r="G53" s="159" t="s">
        <v>19</v>
      </c>
      <c r="H53" s="87"/>
      <c r="I53" s="158" t="s">
        <v>39</v>
      </c>
      <c r="J53" s="169">
        <v>1.15</v>
      </c>
      <c r="K53" s="16"/>
      <c r="M53" s="19"/>
      <c r="N53" s="19"/>
    </row>
    <row r="54" spans="2:14" ht="15" customHeight="1">
      <c r="B54" s="87">
        <v>46</v>
      </c>
      <c r="C54" s="86" t="s">
        <v>106</v>
      </c>
      <c r="D54" s="156" t="s">
        <v>81</v>
      </c>
      <c r="E54" s="156" t="s">
        <v>298</v>
      </c>
      <c r="F54" s="156">
        <v>87759193922</v>
      </c>
      <c r="G54" s="159" t="s">
        <v>3</v>
      </c>
      <c r="H54" s="87"/>
      <c r="I54" s="158" t="s">
        <v>31</v>
      </c>
      <c r="J54" s="169">
        <v>1.15</v>
      </c>
      <c r="K54" s="16"/>
      <c r="M54" s="19"/>
      <c r="N54" s="19"/>
    </row>
    <row r="55" spans="2:14" ht="15" customHeight="1">
      <c r="B55" s="87">
        <v>47</v>
      </c>
      <c r="C55" s="86" t="s">
        <v>121</v>
      </c>
      <c r="D55" s="156" t="s">
        <v>81</v>
      </c>
      <c r="E55" s="156" t="s">
        <v>299</v>
      </c>
      <c r="F55" s="156">
        <v>87029774230</v>
      </c>
      <c r="G55" s="159" t="s">
        <v>17</v>
      </c>
      <c r="H55" s="87"/>
      <c r="I55" s="158" t="s">
        <v>49</v>
      </c>
      <c r="J55" s="169">
        <v>1.15</v>
      </c>
      <c r="K55" s="16"/>
      <c r="M55" s="19"/>
      <c r="N55" s="19"/>
    </row>
    <row r="56" spans="2:14" ht="15" customHeight="1">
      <c r="B56" s="87">
        <v>48</v>
      </c>
      <c r="C56" s="86" t="s">
        <v>119</v>
      </c>
      <c r="D56" s="156" t="s">
        <v>81</v>
      </c>
      <c r="E56" s="156" t="s">
        <v>300</v>
      </c>
      <c r="F56" s="156">
        <v>87762773720</v>
      </c>
      <c r="G56" s="159" t="s">
        <v>17</v>
      </c>
      <c r="H56" s="87"/>
      <c r="I56" s="158" t="s">
        <v>31</v>
      </c>
      <c r="J56" s="169">
        <v>1.15</v>
      </c>
      <c r="K56" s="16"/>
      <c r="M56" s="19"/>
      <c r="N56" s="19"/>
    </row>
    <row r="57" spans="2:14" ht="15" customHeight="1">
      <c r="B57" s="87">
        <v>49</v>
      </c>
      <c r="C57" s="86" t="s">
        <v>150</v>
      </c>
      <c r="D57" s="156" t="s">
        <v>81</v>
      </c>
      <c r="E57" s="156" t="s">
        <v>301</v>
      </c>
      <c r="F57" s="156">
        <v>87023657594</v>
      </c>
      <c r="G57" s="159" t="s">
        <v>17</v>
      </c>
      <c r="H57" s="87"/>
      <c r="I57" s="158" t="s">
        <v>31</v>
      </c>
      <c r="J57" s="169">
        <v>1.15</v>
      </c>
      <c r="K57" s="16"/>
      <c r="M57" s="19"/>
      <c r="N57" s="19"/>
    </row>
    <row r="58" spans="2:14" ht="15" customHeight="1">
      <c r="B58" s="87">
        <v>50</v>
      </c>
      <c r="C58" s="86" t="s">
        <v>180</v>
      </c>
      <c r="D58" s="156" t="s">
        <v>81</v>
      </c>
      <c r="E58" s="156" t="s">
        <v>302</v>
      </c>
      <c r="F58" s="156">
        <v>87023657594</v>
      </c>
      <c r="G58" s="159"/>
      <c r="H58" s="87"/>
      <c r="I58" s="158" t="s">
        <v>41</v>
      </c>
      <c r="J58" s="169">
        <v>1.15</v>
      </c>
      <c r="K58" s="16"/>
      <c r="M58" s="19"/>
      <c r="N58" s="19"/>
    </row>
    <row r="59" spans="2:14" ht="15" customHeight="1">
      <c r="B59" s="87">
        <v>51</v>
      </c>
      <c r="C59" s="86" t="s">
        <v>155</v>
      </c>
      <c r="D59" s="156" t="s">
        <v>81</v>
      </c>
      <c r="E59" s="156" t="s">
        <v>303</v>
      </c>
      <c r="F59" s="156">
        <v>87785023320</v>
      </c>
      <c r="G59" s="159" t="s">
        <v>3</v>
      </c>
      <c r="H59" s="87"/>
      <c r="I59" s="158" t="s">
        <v>31</v>
      </c>
      <c r="J59" s="169">
        <v>1.15</v>
      </c>
      <c r="K59" s="16"/>
      <c r="M59" s="19"/>
      <c r="N59" s="19"/>
    </row>
    <row r="60" spans="2:14" ht="15" customHeight="1">
      <c r="B60" s="87">
        <v>52</v>
      </c>
      <c r="C60" s="86" t="s">
        <v>156</v>
      </c>
      <c r="D60" s="156" t="s">
        <v>81</v>
      </c>
      <c r="E60" s="156" t="s">
        <v>330</v>
      </c>
      <c r="F60" s="156">
        <v>87024053663</v>
      </c>
      <c r="G60" s="159" t="s">
        <v>19</v>
      </c>
      <c r="H60" s="87"/>
      <c r="I60" s="158" t="s">
        <v>38</v>
      </c>
      <c r="J60" s="169">
        <v>1.15</v>
      </c>
      <c r="K60" s="16"/>
      <c r="M60" s="19"/>
      <c r="N60" s="19"/>
    </row>
    <row r="61" spans="2:14" ht="15" customHeight="1">
      <c r="B61" s="87">
        <v>53</v>
      </c>
      <c r="C61" s="86" t="s">
        <v>178</v>
      </c>
      <c r="D61" s="156" t="s">
        <v>81</v>
      </c>
      <c r="E61" s="156" t="s">
        <v>304</v>
      </c>
      <c r="F61" s="156">
        <v>87470397509</v>
      </c>
      <c r="G61" s="159" t="s">
        <v>3</v>
      </c>
      <c r="H61" s="87"/>
      <c r="I61" s="158" t="s">
        <v>34</v>
      </c>
      <c r="J61" s="169">
        <v>0</v>
      </c>
      <c r="K61" s="16"/>
      <c r="M61" s="19"/>
      <c r="N61" s="19"/>
    </row>
    <row r="62" spans="2:14" ht="15" customHeight="1">
      <c r="B62" s="87">
        <v>54</v>
      </c>
      <c r="C62" s="86" t="s">
        <v>203</v>
      </c>
      <c r="D62" s="156" t="s">
        <v>81</v>
      </c>
      <c r="E62" s="156" t="s">
        <v>300</v>
      </c>
      <c r="F62" s="156">
        <v>87758796545</v>
      </c>
      <c r="G62" s="159" t="s">
        <v>17</v>
      </c>
      <c r="H62" s="87"/>
      <c r="I62" s="158" t="s">
        <v>39</v>
      </c>
      <c r="J62" s="169">
        <v>1.15</v>
      </c>
      <c r="K62" s="16"/>
      <c r="M62" s="19"/>
      <c r="N62" s="19"/>
    </row>
    <row r="63" spans="2:14" ht="15" customHeight="1">
      <c r="B63" s="87">
        <v>55</v>
      </c>
      <c r="C63" s="86" t="s">
        <v>204</v>
      </c>
      <c r="D63" s="156" t="s">
        <v>81</v>
      </c>
      <c r="E63" s="156" t="s">
        <v>305</v>
      </c>
      <c r="F63" s="156">
        <v>87762255800</v>
      </c>
      <c r="G63" s="159" t="s">
        <v>19</v>
      </c>
      <c r="H63" s="87"/>
      <c r="I63" s="158" t="s">
        <v>34</v>
      </c>
      <c r="J63" s="169">
        <v>1.15</v>
      </c>
      <c r="K63" s="16"/>
      <c r="M63" s="19"/>
      <c r="N63" s="19"/>
    </row>
    <row r="64" spans="2:14" ht="15" customHeight="1">
      <c r="B64" s="87">
        <v>56</v>
      </c>
      <c r="C64" s="86" t="s">
        <v>219</v>
      </c>
      <c r="D64" s="156" t="s">
        <v>81</v>
      </c>
      <c r="E64" s="156" t="s">
        <v>306</v>
      </c>
      <c r="F64" s="156">
        <v>87761434190</v>
      </c>
      <c r="G64" s="159" t="s">
        <v>17</v>
      </c>
      <c r="H64" s="87"/>
      <c r="I64" s="158" t="s">
        <v>33</v>
      </c>
      <c r="J64" s="169">
        <v>1.15</v>
      </c>
      <c r="K64" s="16"/>
      <c r="M64" s="19"/>
      <c r="N64" s="19"/>
    </row>
    <row r="65" spans="2:14" ht="15" customHeight="1">
      <c r="B65" s="87">
        <v>57</v>
      </c>
      <c r="C65" s="86" t="s">
        <v>225</v>
      </c>
      <c r="D65" s="156" t="s">
        <v>81</v>
      </c>
      <c r="E65" s="156" t="s">
        <v>307</v>
      </c>
      <c r="F65" s="156">
        <v>87753371400</v>
      </c>
      <c r="G65" s="159" t="s">
        <v>3</v>
      </c>
      <c r="H65" s="87"/>
      <c r="I65" s="158" t="s">
        <v>34</v>
      </c>
      <c r="J65" s="169">
        <v>1.15</v>
      </c>
      <c r="K65" s="16"/>
      <c r="M65" s="19"/>
      <c r="N65" s="19"/>
    </row>
    <row r="66" spans="2:14" ht="15" customHeight="1">
      <c r="B66" s="87">
        <v>58</v>
      </c>
      <c r="C66" s="86" t="s">
        <v>223</v>
      </c>
      <c r="D66" s="156" t="s">
        <v>81</v>
      </c>
      <c r="E66" s="156" t="s">
        <v>308</v>
      </c>
      <c r="F66" s="156">
        <v>87716859990</v>
      </c>
      <c r="G66" s="159" t="s">
        <v>19</v>
      </c>
      <c r="H66" s="87"/>
      <c r="I66" s="158" t="s">
        <v>34</v>
      </c>
      <c r="J66" s="169">
        <v>1.15</v>
      </c>
      <c r="K66" s="16"/>
      <c r="M66" s="19"/>
      <c r="N66" s="19"/>
    </row>
    <row r="67" spans="2:14" ht="15" customHeight="1">
      <c r="B67" s="87">
        <v>59</v>
      </c>
      <c r="C67" s="86" t="s">
        <v>242</v>
      </c>
      <c r="D67" s="156" t="s">
        <v>81</v>
      </c>
      <c r="E67" s="156" t="s">
        <v>309</v>
      </c>
      <c r="F67" s="156">
        <v>87056468505</v>
      </c>
      <c r="G67" s="159" t="s">
        <v>3</v>
      </c>
      <c r="H67" s="87"/>
      <c r="I67" s="158" t="s">
        <v>34</v>
      </c>
      <c r="J67" s="169">
        <v>1.3</v>
      </c>
      <c r="K67" s="16"/>
      <c r="M67" s="19"/>
      <c r="N67" s="19"/>
    </row>
    <row r="68" spans="2:14" ht="33.75" customHeight="1">
      <c r="B68" s="87">
        <v>60</v>
      </c>
      <c r="C68" s="156" t="s">
        <v>158</v>
      </c>
      <c r="D68" s="156" t="s">
        <v>142</v>
      </c>
      <c r="E68" s="156" t="s">
        <v>332</v>
      </c>
      <c r="F68" s="175"/>
      <c r="G68" s="159" t="s">
        <v>3</v>
      </c>
      <c r="H68" s="87"/>
      <c r="I68" s="158" t="s">
        <v>49</v>
      </c>
      <c r="J68" s="157">
        <v>1</v>
      </c>
      <c r="K68" s="16"/>
      <c r="M68" s="19"/>
      <c r="N68" s="19"/>
    </row>
    <row r="69" spans="2:11" ht="15" customHeight="1">
      <c r="B69" s="87">
        <v>61</v>
      </c>
      <c r="C69" s="156" t="s">
        <v>115</v>
      </c>
      <c r="D69" s="156" t="s">
        <v>107</v>
      </c>
      <c r="E69" s="156" t="s">
        <v>310</v>
      </c>
      <c r="F69" s="156">
        <v>87757926796</v>
      </c>
      <c r="G69" s="159" t="s">
        <v>3</v>
      </c>
      <c r="H69" s="87"/>
      <c r="I69" s="87" t="s">
        <v>30</v>
      </c>
      <c r="J69" s="160">
        <v>0.5</v>
      </c>
      <c r="K69" s="16"/>
    </row>
    <row r="70" spans="2:11" ht="15" customHeight="1">
      <c r="B70" s="87">
        <v>62</v>
      </c>
      <c r="C70" s="156" t="s">
        <v>71</v>
      </c>
      <c r="D70" s="156" t="s">
        <v>107</v>
      </c>
      <c r="E70" s="156"/>
      <c r="F70" s="156"/>
      <c r="G70" s="159" t="s">
        <v>3</v>
      </c>
      <c r="H70" s="87" t="s">
        <v>3</v>
      </c>
      <c r="I70" s="87" t="s">
        <v>30</v>
      </c>
      <c r="J70" s="160">
        <v>0.5</v>
      </c>
      <c r="K70" s="16"/>
    </row>
    <row r="71" spans="2:11" ht="15" customHeight="1">
      <c r="B71" s="87">
        <v>63</v>
      </c>
      <c r="C71" s="156" t="s">
        <v>196</v>
      </c>
      <c r="D71" s="156" t="s">
        <v>89</v>
      </c>
      <c r="E71" s="156" t="s">
        <v>329</v>
      </c>
      <c r="F71" s="156">
        <v>87753424307</v>
      </c>
      <c r="G71" s="159" t="s">
        <v>17</v>
      </c>
      <c r="H71" s="87" t="s">
        <v>4</v>
      </c>
      <c r="I71" s="158" t="s">
        <v>41</v>
      </c>
      <c r="J71" s="160">
        <v>0.5</v>
      </c>
      <c r="K71" s="16"/>
    </row>
    <row r="72" spans="2:11" ht="13.5" customHeight="1">
      <c r="B72" s="87">
        <v>64</v>
      </c>
      <c r="C72" s="156" t="s">
        <v>126</v>
      </c>
      <c r="D72" s="156" t="s">
        <v>88</v>
      </c>
      <c r="E72" s="156" t="s">
        <v>311</v>
      </c>
      <c r="F72" s="156">
        <v>87012614580</v>
      </c>
      <c r="G72" s="159" t="s">
        <v>17</v>
      </c>
      <c r="H72" s="87"/>
      <c r="I72" s="158" t="s">
        <v>40</v>
      </c>
      <c r="J72" s="160">
        <v>1</v>
      </c>
      <c r="K72" s="16"/>
    </row>
    <row r="73" spans="2:11" ht="13.5" customHeight="1">
      <c r="B73" s="87">
        <v>65</v>
      </c>
      <c r="C73" s="156" t="s">
        <v>196</v>
      </c>
      <c r="D73" s="156" t="s">
        <v>88</v>
      </c>
      <c r="E73" s="156" t="s">
        <v>329</v>
      </c>
      <c r="F73" s="156">
        <v>87753424307</v>
      </c>
      <c r="G73" s="159" t="s">
        <v>17</v>
      </c>
      <c r="H73" s="87" t="s">
        <v>4</v>
      </c>
      <c r="I73" s="158" t="s">
        <v>41</v>
      </c>
      <c r="J73" s="160">
        <v>0.5</v>
      </c>
      <c r="K73" s="16"/>
    </row>
    <row r="74" spans="2:11" ht="15.75" customHeight="1">
      <c r="B74" s="87">
        <v>66</v>
      </c>
      <c r="C74" s="86" t="s">
        <v>128</v>
      </c>
      <c r="D74" s="86" t="s">
        <v>116</v>
      </c>
      <c r="E74" s="156" t="s">
        <v>312</v>
      </c>
      <c r="F74" s="156">
        <v>87014356203</v>
      </c>
      <c r="G74" s="159" t="s">
        <v>17</v>
      </c>
      <c r="H74" s="87"/>
      <c r="I74" s="87"/>
      <c r="J74" s="157">
        <v>1</v>
      </c>
      <c r="K74" s="16"/>
    </row>
    <row r="75" spans="2:12" ht="15" customHeight="1">
      <c r="B75" s="87">
        <v>67</v>
      </c>
      <c r="C75" s="86" t="s">
        <v>66</v>
      </c>
      <c r="D75" s="86" t="s">
        <v>90</v>
      </c>
      <c r="E75" s="156" t="s">
        <v>312</v>
      </c>
      <c r="F75" s="156">
        <v>87014356203</v>
      </c>
      <c r="G75" s="159" t="s">
        <v>3</v>
      </c>
      <c r="H75" s="87"/>
      <c r="I75" s="87"/>
      <c r="J75" s="157">
        <v>1</v>
      </c>
      <c r="K75" s="16"/>
      <c r="L75" s="20"/>
    </row>
    <row r="76" spans="2:12" ht="15" customHeight="1">
      <c r="B76" s="87">
        <v>68</v>
      </c>
      <c r="C76" s="86" t="s">
        <v>103</v>
      </c>
      <c r="D76" s="86" t="s">
        <v>90</v>
      </c>
      <c r="E76" s="156" t="s">
        <v>313</v>
      </c>
      <c r="F76" s="156">
        <v>87023747043</v>
      </c>
      <c r="G76" s="159" t="s">
        <v>19</v>
      </c>
      <c r="H76" s="87"/>
      <c r="I76" s="87"/>
      <c r="J76" s="157">
        <v>1</v>
      </c>
      <c r="K76" s="16"/>
      <c r="L76" s="20"/>
    </row>
    <row r="77" spans="2:11" ht="15" customHeight="1">
      <c r="B77" s="87">
        <v>69</v>
      </c>
      <c r="C77" s="86" t="s">
        <v>67</v>
      </c>
      <c r="D77" s="86" t="s">
        <v>91</v>
      </c>
      <c r="E77" s="156" t="s">
        <v>314</v>
      </c>
      <c r="F77" s="156">
        <v>87022105087</v>
      </c>
      <c r="G77" s="87" t="s">
        <v>3</v>
      </c>
      <c r="H77" s="87"/>
      <c r="I77" s="87"/>
      <c r="J77" s="157">
        <v>1</v>
      </c>
      <c r="K77" s="16"/>
    </row>
    <row r="78" spans="2:11" ht="15" customHeight="1">
      <c r="B78" s="87">
        <v>70</v>
      </c>
      <c r="C78" s="82" t="s">
        <v>68</v>
      </c>
      <c r="D78" s="82" t="s">
        <v>92</v>
      </c>
      <c r="E78" s="170" t="s">
        <v>315</v>
      </c>
      <c r="F78" s="170">
        <v>87026302329</v>
      </c>
      <c r="G78" s="159" t="s">
        <v>17</v>
      </c>
      <c r="H78" s="87"/>
      <c r="I78" s="158" t="s">
        <v>40</v>
      </c>
      <c r="J78" s="157">
        <v>1</v>
      </c>
      <c r="K78" s="16"/>
    </row>
    <row r="79" spans="2:11" ht="15" customHeight="1">
      <c r="B79" s="87">
        <v>71</v>
      </c>
      <c r="C79" s="82" t="s">
        <v>68</v>
      </c>
      <c r="D79" s="82" t="s">
        <v>93</v>
      </c>
      <c r="E79" s="170" t="s">
        <v>315</v>
      </c>
      <c r="F79" s="170">
        <v>87026302329</v>
      </c>
      <c r="G79" s="159" t="s">
        <v>17</v>
      </c>
      <c r="H79" s="87"/>
      <c r="I79" s="158"/>
      <c r="J79" s="160">
        <v>0.5</v>
      </c>
      <c r="K79" s="16"/>
    </row>
    <row r="80" spans="2:11" ht="15" customHeight="1">
      <c r="B80" s="87">
        <v>72</v>
      </c>
      <c r="C80" s="82" t="s">
        <v>69</v>
      </c>
      <c r="D80" s="82" t="s">
        <v>93</v>
      </c>
      <c r="E80" s="170" t="s">
        <v>316</v>
      </c>
      <c r="F80" s="170">
        <v>87751596734</v>
      </c>
      <c r="G80" s="159"/>
      <c r="H80" s="87"/>
      <c r="I80" s="87"/>
      <c r="J80" s="160">
        <v>1.5</v>
      </c>
      <c r="K80" s="16"/>
    </row>
    <row r="81" spans="2:11" ht="14.25" customHeight="1">
      <c r="B81" s="87">
        <v>73</v>
      </c>
      <c r="C81" s="82" t="s">
        <v>134</v>
      </c>
      <c r="D81" s="82" t="s">
        <v>94</v>
      </c>
      <c r="E81" s="170" t="s">
        <v>317</v>
      </c>
      <c r="F81" s="170">
        <v>87082746448</v>
      </c>
      <c r="G81" s="159"/>
      <c r="H81" s="87"/>
      <c r="I81" s="87"/>
      <c r="J81" s="160">
        <v>0.5</v>
      </c>
      <c r="K81" s="16"/>
    </row>
    <row r="82" spans="2:11" ht="14.25" customHeight="1">
      <c r="B82" s="87">
        <v>74</v>
      </c>
      <c r="C82" s="82" t="s">
        <v>70</v>
      </c>
      <c r="D82" s="82" t="s">
        <v>94</v>
      </c>
      <c r="E82" s="170" t="s">
        <v>318</v>
      </c>
      <c r="F82" s="170">
        <v>87014669187</v>
      </c>
      <c r="G82" s="159"/>
      <c r="H82" s="87"/>
      <c r="I82" s="87"/>
      <c r="J82" s="160">
        <v>0.5</v>
      </c>
      <c r="K82" s="16"/>
    </row>
    <row r="83" spans="2:11" ht="14.25" customHeight="1">
      <c r="B83" s="87">
        <v>75</v>
      </c>
      <c r="C83" s="82" t="s">
        <v>138</v>
      </c>
      <c r="D83" s="82" t="s">
        <v>95</v>
      </c>
      <c r="E83" s="170" t="s">
        <v>319</v>
      </c>
      <c r="F83" s="170">
        <v>87473872092</v>
      </c>
      <c r="G83" s="159"/>
      <c r="H83" s="87"/>
      <c r="I83" s="87"/>
      <c r="J83" s="160">
        <v>0.5</v>
      </c>
      <c r="K83" s="16"/>
    </row>
    <row r="84" spans="2:11" ht="14.25" customHeight="1">
      <c r="B84" s="87">
        <v>76</v>
      </c>
      <c r="C84" s="82" t="s">
        <v>150</v>
      </c>
      <c r="D84" s="82" t="s">
        <v>96</v>
      </c>
      <c r="E84" s="170" t="s">
        <v>301</v>
      </c>
      <c r="F84" s="170">
        <v>87023657594</v>
      </c>
      <c r="G84" s="159"/>
      <c r="H84" s="87"/>
      <c r="I84" s="87"/>
      <c r="J84" s="160">
        <v>0</v>
      </c>
      <c r="K84" s="16"/>
    </row>
    <row r="85" spans="2:11" ht="14.25" customHeight="1">
      <c r="B85" s="87">
        <v>77</v>
      </c>
      <c r="C85" s="82" t="s">
        <v>257</v>
      </c>
      <c r="D85" s="82" t="s">
        <v>96</v>
      </c>
      <c r="E85" s="170" t="s">
        <v>320</v>
      </c>
      <c r="F85" s="170">
        <v>87026747404</v>
      </c>
      <c r="G85" s="159"/>
      <c r="H85" s="87"/>
      <c r="I85" s="87"/>
      <c r="J85" s="160">
        <v>1.5</v>
      </c>
      <c r="K85" s="16"/>
    </row>
    <row r="86" spans="2:11" ht="14.25" customHeight="1">
      <c r="B86" s="87">
        <v>78</v>
      </c>
      <c r="C86" s="86" t="s">
        <v>128</v>
      </c>
      <c r="D86" s="82" t="s">
        <v>96</v>
      </c>
      <c r="E86" s="156" t="s">
        <v>312</v>
      </c>
      <c r="F86" s="156">
        <v>87014356203</v>
      </c>
      <c r="G86" s="87"/>
      <c r="H86" s="87"/>
      <c r="I86" s="87"/>
      <c r="J86" s="160">
        <v>0.5</v>
      </c>
      <c r="K86" s="102"/>
    </row>
    <row r="87" spans="2:11" ht="14.25" customHeight="1">
      <c r="B87" s="87">
        <v>79</v>
      </c>
      <c r="C87" s="86" t="s">
        <v>70</v>
      </c>
      <c r="D87" s="86" t="s">
        <v>97</v>
      </c>
      <c r="E87" s="170" t="s">
        <v>318</v>
      </c>
      <c r="F87" s="170">
        <v>87014669187</v>
      </c>
      <c r="G87" s="87"/>
      <c r="H87" s="87"/>
      <c r="I87" s="87"/>
      <c r="J87" s="157">
        <v>1</v>
      </c>
      <c r="K87" s="16"/>
    </row>
    <row r="88" spans="2:11" ht="15" customHeight="1">
      <c r="B88" s="87">
        <v>80</v>
      </c>
      <c r="C88" s="86" t="s">
        <v>134</v>
      </c>
      <c r="D88" s="86" t="s">
        <v>97</v>
      </c>
      <c r="E88" s="170" t="s">
        <v>317</v>
      </c>
      <c r="F88" s="170">
        <v>87082746448</v>
      </c>
      <c r="G88" s="87"/>
      <c r="H88" s="87"/>
      <c r="I88" s="87"/>
      <c r="J88" s="157">
        <v>1</v>
      </c>
      <c r="K88" s="16"/>
    </row>
    <row r="89" spans="2:12" ht="15" customHeight="1">
      <c r="B89" s="87">
        <v>81</v>
      </c>
      <c r="C89" s="156" t="s">
        <v>71</v>
      </c>
      <c r="D89" s="86" t="s">
        <v>97</v>
      </c>
      <c r="E89" s="156"/>
      <c r="F89" s="156"/>
      <c r="G89" s="87"/>
      <c r="H89" s="87"/>
      <c r="I89" s="87"/>
      <c r="J89" s="157">
        <v>1</v>
      </c>
      <c r="K89" s="16"/>
      <c r="L89" s="20"/>
    </row>
    <row r="90" spans="2:12" ht="15" customHeight="1">
      <c r="B90" s="87">
        <v>82</v>
      </c>
      <c r="C90" s="156" t="s">
        <v>72</v>
      </c>
      <c r="D90" s="156" t="s">
        <v>98</v>
      </c>
      <c r="E90" s="156" t="s">
        <v>321</v>
      </c>
      <c r="F90" s="156">
        <v>87753599977</v>
      </c>
      <c r="G90" s="87"/>
      <c r="H90" s="87"/>
      <c r="I90" s="87"/>
      <c r="J90" s="160">
        <v>1.5</v>
      </c>
      <c r="K90" s="16"/>
      <c r="L90" s="20"/>
    </row>
    <row r="91" spans="2:12" ht="15" customHeight="1">
      <c r="B91" s="87">
        <v>83</v>
      </c>
      <c r="C91" s="156" t="s">
        <v>112</v>
      </c>
      <c r="D91" s="156" t="s">
        <v>98</v>
      </c>
      <c r="E91" s="156" t="s">
        <v>322</v>
      </c>
      <c r="F91" s="156">
        <v>87057824437</v>
      </c>
      <c r="G91" s="87"/>
      <c r="H91" s="87"/>
      <c r="I91" s="87"/>
      <c r="J91" s="160">
        <v>1.5</v>
      </c>
      <c r="K91" s="16"/>
      <c r="L91" s="20"/>
    </row>
    <row r="92" spans="2:12" ht="15" customHeight="1">
      <c r="B92" s="87">
        <v>84</v>
      </c>
      <c r="C92" s="86" t="s">
        <v>145</v>
      </c>
      <c r="D92" s="156" t="s">
        <v>98</v>
      </c>
      <c r="E92" s="156" t="s">
        <v>268</v>
      </c>
      <c r="F92" s="156">
        <v>87073083264</v>
      </c>
      <c r="G92" s="87"/>
      <c r="H92" s="87"/>
      <c r="I92" s="87"/>
      <c r="J92" s="157">
        <v>1</v>
      </c>
      <c r="K92" s="16"/>
      <c r="L92" s="20"/>
    </row>
    <row r="93" spans="2:11" ht="15" customHeight="1">
      <c r="B93" s="87">
        <v>85</v>
      </c>
      <c r="C93" s="156" t="s">
        <v>71</v>
      </c>
      <c r="D93" s="156" t="s">
        <v>99</v>
      </c>
      <c r="E93" s="156"/>
      <c r="F93" s="156"/>
      <c r="G93" s="159"/>
      <c r="H93" s="87"/>
      <c r="I93" s="87"/>
      <c r="J93" s="160">
        <v>0.5</v>
      </c>
      <c r="K93" s="16"/>
    </row>
    <row r="94" spans="2:11" ht="15" customHeight="1">
      <c r="B94" s="87">
        <v>86</v>
      </c>
      <c r="C94" s="156" t="s">
        <v>154</v>
      </c>
      <c r="D94" s="156" t="s">
        <v>99</v>
      </c>
      <c r="E94" s="156" t="s">
        <v>323</v>
      </c>
      <c r="F94" s="156">
        <v>87027899880</v>
      </c>
      <c r="G94" s="159"/>
      <c r="H94" s="87"/>
      <c r="I94" s="87"/>
      <c r="J94" s="160">
        <v>2.5</v>
      </c>
      <c r="K94" s="16"/>
    </row>
    <row r="95" spans="2:11" ht="26.25" customHeight="1">
      <c r="B95" s="87">
        <v>87</v>
      </c>
      <c r="C95" s="86" t="s">
        <v>101</v>
      </c>
      <c r="D95" s="156" t="s">
        <v>100</v>
      </c>
      <c r="E95" s="156" t="s">
        <v>324</v>
      </c>
      <c r="F95" s="156">
        <v>87024040860</v>
      </c>
      <c r="G95" s="159"/>
      <c r="H95" s="87"/>
      <c r="I95" s="87"/>
      <c r="J95" s="157">
        <v>1</v>
      </c>
      <c r="K95" s="16"/>
    </row>
    <row r="96" spans="2:11" ht="15.75" customHeight="1">
      <c r="B96" s="87">
        <v>88</v>
      </c>
      <c r="C96" s="86" t="s">
        <v>102</v>
      </c>
      <c r="D96" s="156" t="s">
        <v>100</v>
      </c>
      <c r="E96" s="156" t="s">
        <v>325</v>
      </c>
      <c r="F96" s="156">
        <v>87754152551</v>
      </c>
      <c r="G96" s="159"/>
      <c r="H96" s="87"/>
      <c r="I96" s="87"/>
      <c r="J96" s="157">
        <v>1</v>
      </c>
      <c r="K96" s="16"/>
    </row>
    <row r="97" spans="2:11" ht="15.75" customHeight="1">
      <c r="B97" s="87">
        <v>89</v>
      </c>
      <c r="C97" s="86" t="s">
        <v>103</v>
      </c>
      <c r="D97" s="156" t="s">
        <v>100</v>
      </c>
      <c r="E97" s="156" t="s">
        <v>326</v>
      </c>
      <c r="F97" s="156">
        <v>87023747043</v>
      </c>
      <c r="G97" s="159"/>
      <c r="H97" s="87"/>
      <c r="I97" s="87"/>
      <c r="J97" s="157">
        <v>1</v>
      </c>
      <c r="K97" s="16"/>
    </row>
    <row r="98" spans="2:10" ht="20.25" customHeight="1">
      <c r="B98" s="87"/>
      <c r="C98" s="88" t="s">
        <v>2</v>
      </c>
      <c r="D98" s="88"/>
      <c r="E98" s="172"/>
      <c r="F98" s="172"/>
      <c r="G98" s="173"/>
      <c r="H98" s="173"/>
      <c r="I98" s="173"/>
      <c r="J98" s="174">
        <f>SUM(J9:J97)</f>
        <v>103.00000000000004</v>
      </c>
    </row>
    <row r="99" spans="3:10" ht="20.25" customHeight="1">
      <c r="C99" s="71"/>
      <c r="D99" s="71"/>
      <c r="E99" s="71"/>
      <c r="F99" s="71"/>
      <c r="G99" s="73"/>
      <c r="H99" s="73"/>
      <c r="I99" s="73"/>
      <c r="J99" s="72"/>
    </row>
    <row r="100" spans="3:10" ht="20.25" customHeight="1">
      <c r="C100" s="71"/>
      <c r="D100" s="71"/>
      <c r="E100" s="71"/>
      <c r="F100" s="71"/>
      <c r="G100" s="73"/>
      <c r="H100" s="73"/>
      <c r="I100" s="73"/>
      <c r="J100" s="72"/>
    </row>
    <row r="101" spans="3:10" ht="12" customHeight="1">
      <c r="C101" s="1"/>
      <c r="D101" s="1"/>
      <c r="E101" s="1"/>
      <c r="F101" s="1"/>
      <c r="G101" s="108"/>
      <c r="H101" s="104"/>
      <c r="I101" s="104"/>
      <c r="J101" s="22"/>
    </row>
    <row r="102" spans="3:10" ht="12" customHeight="1">
      <c r="C102" s="1"/>
      <c r="D102" s="1"/>
      <c r="E102" s="1"/>
      <c r="F102" s="1"/>
      <c r="G102" s="108"/>
      <c r="H102" s="104"/>
      <c r="I102" s="104"/>
      <c r="J102" s="22"/>
    </row>
    <row r="103" spans="3:10" ht="12" customHeight="1">
      <c r="C103" s="1"/>
      <c r="D103" s="1"/>
      <c r="E103" s="1"/>
      <c r="F103" s="1"/>
      <c r="G103" s="108"/>
      <c r="H103" s="105"/>
      <c r="I103" s="105"/>
      <c r="J103" s="2"/>
    </row>
    <row r="104" spans="3:10" ht="12.75">
      <c r="C104" s="21"/>
      <c r="D104" s="21"/>
      <c r="E104" s="21"/>
      <c r="F104" s="21"/>
      <c r="G104" s="108"/>
      <c r="H104" s="106"/>
      <c r="I104" s="106"/>
      <c r="J104" s="7"/>
    </row>
    <row r="105" spans="3:10" ht="18" customHeight="1">
      <c r="C105" s="21"/>
      <c r="D105" s="21"/>
      <c r="E105" s="21"/>
      <c r="F105" s="21"/>
      <c r="G105" s="108"/>
      <c r="H105" s="104"/>
      <c r="I105" s="104"/>
      <c r="J105" s="21"/>
    </row>
    <row r="106" spans="7:10" ht="12.75">
      <c r="G106" s="106"/>
      <c r="H106" s="106"/>
      <c r="I106" s="106"/>
      <c r="J106" s="7"/>
    </row>
    <row r="109" ht="22.5" customHeight="1"/>
    <row r="110" ht="21.75" customHeight="1"/>
  </sheetData>
  <sheetProtection/>
  <mergeCells count="10">
    <mergeCell ref="B5:J5"/>
    <mergeCell ref="C6:C8"/>
    <mergeCell ref="B2:J2"/>
    <mergeCell ref="B3:J3"/>
    <mergeCell ref="D6:D8"/>
    <mergeCell ref="B4:J4"/>
    <mergeCell ref="I6:I8"/>
    <mergeCell ref="E6:E8"/>
    <mergeCell ref="F6:F8"/>
    <mergeCell ref="B6:B8"/>
  </mergeCells>
  <printOptions/>
  <pageMargins left="0" right="0.3937007874015748" top="0.5118110236220472" bottom="0.984251968503937" header="0.11811023622047245" footer="0.11811023622047245"/>
  <pageSetup fitToHeight="0" horizontalDpi="600" verticalDpi="600" orientation="portrait" paperSize="9" scale="80" r:id="rId1"/>
  <rowBreaks count="1" manualBreakCount="1">
    <brk id="105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R82"/>
  <sheetViews>
    <sheetView zoomScalePageLayoutView="0" workbookViewId="0" topLeftCell="A22">
      <selection activeCell="J29" sqref="J29:J31"/>
    </sheetView>
  </sheetViews>
  <sheetFormatPr defaultColWidth="9.140625" defaultRowHeight="12.75"/>
  <cols>
    <col min="1" max="1" width="6.28125" style="5" customWidth="1"/>
    <col min="2" max="5" width="9.140625" style="5" customWidth="1"/>
    <col min="6" max="6" width="11.8515625" style="5" customWidth="1"/>
    <col min="7" max="7" width="9.140625" style="5" customWidth="1"/>
    <col min="8" max="8" width="21.00390625" style="5" customWidth="1"/>
    <col min="9" max="9" width="2.140625" style="5" hidden="1" customWidth="1"/>
    <col min="10" max="10" width="9.8515625" style="5" customWidth="1"/>
    <col min="11" max="11" width="9.57421875" style="5" bestFit="1" customWidth="1"/>
    <col min="12" max="12" width="10.7109375" style="5" customWidth="1"/>
    <col min="13" max="16384" width="9.140625" style="5" customWidth="1"/>
  </cols>
  <sheetData>
    <row r="1" spans="2:7" ht="12.75">
      <c r="B1" s="4" t="s">
        <v>109</v>
      </c>
      <c r="C1" s="4"/>
      <c r="D1" s="4"/>
      <c r="E1" s="4"/>
      <c r="F1" s="4"/>
      <c r="G1" s="4"/>
    </row>
    <row r="2" spans="2:7" ht="12.75">
      <c r="B2" s="4"/>
      <c r="C2" s="4"/>
      <c r="D2" s="4"/>
      <c r="E2" s="4"/>
      <c r="F2" s="4"/>
      <c r="G2" s="4"/>
    </row>
    <row r="3" spans="2:10" ht="18">
      <c r="B3" s="118" t="s">
        <v>227</v>
      </c>
      <c r="C3" s="118"/>
      <c r="D3" s="118"/>
      <c r="E3" s="118"/>
      <c r="F3" s="118"/>
      <c r="G3" s="118"/>
      <c r="H3" s="118"/>
      <c r="I3" s="118"/>
      <c r="J3" s="118"/>
    </row>
    <row r="4" spans="2:10" ht="26.25" customHeight="1">
      <c r="B4" s="101"/>
      <c r="C4" s="101"/>
      <c r="D4" s="101"/>
      <c r="E4" s="101"/>
      <c r="F4" s="101"/>
      <c r="G4" s="101"/>
      <c r="H4" s="101"/>
      <c r="I4" s="14"/>
      <c r="J4" s="14"/>
    </row>
    <row r="5" spans="2:10" s="11" customFormat="1" ht="15.75" customHeight="1">
      <c r="B5" s="119" t="s">
        <v>249</v>
      </c>
      <c r="C5" s="119"/>
      <c r="D5" s="119"/>
      <c r="E5" s="119"/>
      <c r="F5" s="119"/>
      <c r="G5" s="119"/>
      <c r="H5" s="119"/>
      <c r="I5" s="24"/>
      <c r="J5" s="95"/>
    </row>
    <row r="6" spans="2:10" s="11" customFormat="1" ht="15.75" customHeight="1">
      <c r="B6" s="24"/>
      <c r="C6" s="25" t="s">
        <v>209</v>
      </c>
      <c r="D6" s="23"/>
      <c r="E6" s="23"/>
      <c r="F6" s="23"/>
      <c r="G6" s="23"/>
      <c r="H6" s="23"/>
      <c r="I6" s="24"/>
      <c r="J6" s="95"/>
    </row>
    <row r="7" spans="2:10" s="11" customFormat="1" ht="15.75" customHeight="1">
      <c r="B7" s="90"/>
      <c r="C7" s="117" t="s">
        <v>218</v>
      </c>
      <c r="D7" s="117"/>
      <c r="E7" s="117"/>
      <c r="F7" s="117"/>
      <c r="G7" s="92"/>
      <c r="H7" s="90" t="s">
        <v>110</v>
      </c>
      <c r="I7" s="90"/>
      <c r="J7" s="96">
        <v>13401.63</v>
      </c>
    </row>
    <row r="8" spans="2:10" ht="15.75" customHeight="1">
      <c r="B8" s="116" t="s">
        <v>198</v>
      </c>
      <c r="C8" s="116"/>
      <c r="D8" s="116"/>
      <c r="E8" s="116"/>
      <c r="F8" s="116"/>
      <c r="G8" s="116"/>
      <c r="H8" s="116"/>
      <c r="I8" s="24"/>
      <c r="J8" s="95"/>
    </row>
    <row r="9" spans="2:10" ht="15.75" customHeight="1">
      <c r="B9" s="24"/>
      <c r="C9" s="25" t="s">
        <v>206</v>
      </c>
      <c r="D9" s="23"/>
      <c r="E9" s="23"/>
      <c r="F9" s="23"/>
      <c r="G9" s="23"/>
      <c r="H9" s="23"/>
      <c r="I9" s="24"/>
      <c r="J9" s="95"/>
    </row>
    <row r="10" spans="2:10" ht="15.75" customHeight="1">
      <c r="B10" s="90"/>
      <c r="C10" s="117" t="s">
        <v>228</v>
      </c>
      <c r="D10" s="117"/>
      <c r="E10" s="117"/>
      <c r="F10" s="117"/>
      <c r="G10" s="92"/>
      <c r="H10" s="90" t="s">
        <v>110</v>
      </c>
      <c r="I10" s="90"/>
      <c r="J10" s="96">
        <v>17297.55</v>
      </c>
    </row>
    <row r="11" spans="2:10" s="11" customFormat="1" ht="15.75" customHeight="1">
      <c r="B11" s="116" t="s">
        <v>177</v>
      </c>
      <c r="C11" s="116"/>
      <c r="D11" s="116"/>
      <c r="E11" s="116"/>
      <c r="F11" s="116"/>
      <c r="G11" s="116"/>
      <c r="H11" s="116"/>
      <c r="I11" s="24"/>
      <c r="J11" s="95"/>
    </row>
    <row r="12" spans="2:10" s="11" customFormat="1" ht="15.75" customHeight="1">
      <c r="B12" s="23"/>
      <c r="C12" s="25" t="s">
        <v>208</v>
      </c>
      <c r="D12" s="23"/>
      <c r="E12" s="23"/>
      <c r="F12" s="23"/>
      <c r="G12" s="23"/>
      <c r="H12" s="23"/>
      <c r="I12" s="24"/>
      <c r="J12" s="95"/>
    </row>
    <row r="13" spans="2:10" s="11" customFormat="1" ht="15.75" customHeight="1">
      <c r="B13" s="90"/>
      <c r="C13" s="117" t="s">
        <v>229</v>
      </c>
      <c r="D13" s="117"/>
      <c r="E13" s="117"/>
      <c r="F13" s="117"/>
      <c r="G13" s="92"/>
      <c r="H13" s="90" t="s">
        <v>110</v>
      </c>
      <c r="I13" s="90"/>
      <c r="J13" s="96">
        <v>18425.1</v>
      </c>
    </row>
    <row r="14" spans="2:10" ht="15.75" customHeight="1">
      <c r="B14" s="116" t="s">
        <v>247</v>
      </c>
      <c r="C14" s="116"/>
      <c r="D14" s="116"/>
      <c r="E14" s="116"/>
      <c r="F14" s="116"/>
      <c r="G14" s="116"/>
      <c r="H14" s="116"/>
      <c r="I14" s="24"/>
      <c r="J14" s="95"/>
    </row>
    <row r="15" spans="2:10" s="11" customFormat="1" ht="15.75" customHeight="1">
      <c r="B15" s="24"/>
      <c r="C15" s="25" t="s">
        <v>207</v>
      </c>
      <c r="D15" s="23"/>
      <c r="E15" s="23"/>
      <c r="F15" s="23"/>
      <c r="G15" s="23"/>
      <c r="H15" s="23"/>
      <c r="I15" s="24"/>
      <c r="J15" s="95"/>
    </row>
    <row r="16" spans="2:10" s="11" customFormat="1" ht="15.75" customHeight="1">
      <c r="B16" s="90"/>
      <c r="C16" s="117" t="s">
        <v>248</v>
      </c>
      <c r="D16" s="117"/>
      <c r="E16" s="117"/>
      <c r="F16" s="117"/>
      <c r="G16" s="92"/>
      <c r="H16" s="90" t="s">
        <v>110</v>
      </c>
      <c r="I16" s="90"/>
      <c r="J16" s="96">
        <v>9129.12</v>
      </c>
    </row>
    <row r="17" spans="2:10" s="11" customFormat="1" ht="15.75" customHeight="1">
      <c r="B17" s="116" t="s">
        <v>199</v>
      </c>
      <c r="C17" s="116"/>
      <c r="D17" s="116"/>
      <c r="E17" s="116"/>
      <c r="F17" s="116"/>
      <c r="G17" s="116"/>
      <c r="H17" s="116"/>
      <c r="I17" s="24"/>
      <c r="J17" s="95"/>
    </row>
    <row r="18" spans="2:10" s="11" customFormat="1" ht="15.75" customHeight="1">
      <c r="B18" s="23"/>
      <c r="C18" s="25" t="s">
        <v>209</v>
      </c>
      <c r="D18" s="23"/>
      <c r="E18" s="23"/>
      <c r="F18" s="23"/>
      <c r="G18" s="23"/>
      <c r="H18" s="23"/>
      <c r="I18" s="24"/>
      <c r="J18" s="95"/>
    </row>
    <row r="19" spans="2:10" s="11" customFormat="1" ht="15.75" customHeight="1">
      <c r="B19" s="90"/>
      <c r="C19" s="117" t="s">
        <v>230</v>
      </c>
      <c r="D19" s="117"/>
      <c r="E19" s="117"/>
      <c r="F19" s="117"/>
      <c r="G19" s="92"/>
      <c r="H19" s="90" t="s">
        <v>110</v>
      </c>
      <c r="I19" s="90"/>
      <c r="J19" s="96">
        <v>7445.35</v>
      </c>
    </row>
    <row r="20" spans="2:10" s="11" customFormat="1" ht="15.75" customHeight="1">
      <c r="B20" s="116" t="s">
        <v>200</v>
      </c>
      <c r="C20" s="116"/>
      <c r="D20" s="116"/>
      <c r="E20" s="116"/>
      <c r="F20" s="116"/>
      <c r="G20" s="116"/>
      <c r="H20" s="116"/>
      <c r="I20" s="24"/>
      <c r="J20" s="95"/>
    </row>
    <row r="21" spans="2:10" s="11" customFormat="1" ht="15.75" customHeight="1">
      <c r="B21" s="24"/>
      <c r="C21" s="25" t="s">
        <v>209</v>
      </c>
      <c r="D21" s="23"/>
      <c r="E21" s="23"/>
      <c r="F21" s="23"/>
      <c r="G21" s="23"/>
      <c r="H21" s="23"/>
      <c r="I21" s="24"/>
      <c r="J21" s="95"/>
    </row>
    <row r="22" spans="2:10" s="11" customFormat="1" ht="15.75" customHeight="1">
      <c r="B22" s="90"/>
      <c r="C22" s="117" t="s">
        <v>231</v>
      </c>
      <c r="D22" s="117"/>
      <c r="E22" s="117"/>
      <c r="F22" s="117"/>
      <c r="G22" s="92"/>
      <c r="H22" s="90" t="s">
        <v>110</v>
      </c>
      <c r="I22" s="90"/>
      <c r="J22" s="96">
        <v>14890.7</v>
      </c>
    </row>
    <row r="23" spans="2:10" s="11" customFormat="1" ht="15.75" customHeight="1">
      <c r="B23" s="97" t="s">
        <v>201</v>
      </c>
      <c r="C23" s="98"/>
      <c r="D23" s="98"/>
      <c r="E23" s="98"/>
      <c r="F23" s="98"/>
      <c r="G23" s="94"/>
      <c r="H23" s="97"/>
      <c r="I23" s="24"/>
      <c r="J23" s="120">
        <v>14890.7</v>
      </c>
    </row>
    <row r="24" spans="2:10" s="11" customFormat="1" ht="15.75" customHeight="1">
      <c r="B24" s="24"/>
      <c r="C24" s="25" t="s">
        <v>209</v>
      </c>
      <c r="D24" s="23"/>
      <c r="E24" s="23"/>
      <c r="F24" s="23"/>
      <c r="G24" s="23"/>
      <c r="H24" s="24"/>
      <c r="I24" s="24"/>
      <c r="J24" s="123"/>
    </row>
    <row r="25" spans="2:10" s="11" customFormat="1" ht="15.75" customHeight="1">
      <c r="B25" s="90"/>
      <c r="C25" s="117" t="s">
        <v>232</v>
      </c>
      <c r="D25" s="117"/>
      <c r="E25" s="117"/>
      <c r="F25" s="117"/>
      <c r="G25" s="92"/>
      <c r="H25" s="90" t="s">
        <v>110</v>
      </c>
      <c r="I25" s="24"/>
      <c r="J25" s="124"/>
    </row>
    <row r="26" spans="2:10" s="11" customFormat="1" ht="15.75" customHeight="1">
      <c r="B26" s="116" t="s">
        <v>250</v>
      </c>
      <c r="C26" s="116"/>
      <c r="D26" s="116"/>
      <c r="E26" s="116"/>
      <c r="F26" s="116"/>
      <c r="G26" s="116"/>
      <c r="H26" s="116"/>
      <c r="I26" s="24"/>
      <c r="J26" s="120">
        <v>14890.7</v>
      </c>
    </row>
    <row r="27" spans="2:10" s="11" customFormat="1" ht="15.75" customHeight="1">
      <c r="B27" s="24"/>
      <c r="C27" s="25" t="s">
        <v>209</v>
      </c>
      <c r="D27" s="23"/>
      <c r="E27" s="23"/>
      <c r="F27" s="23"/>
      <c r="G27" s="23"/>
      <c r="H27" s="24"/>
      <c r="I27" s="24"/>
      <c r="J27" s="123"/>
    </row>
    <row r="28" spans="2:10" s="11" customFormat="1" ht="15.75" customHeight="1">
      <c r="B28" s="90"/>
      <c r="C28" s="117" t="s">
        <v>232</v>
      </c>
      <c r="D28" s="117"/>
      <c r="E28" s="117"/>
      <c r="F28" s="117"/>
      <c r="G28" s="92"/>
      <c r="H28" s="90" t="s">
        <v>110</v>
      </c>
      <c r="I28" s="24"/>
      <c r="J28" s="124"/>
    </row>
    <row r="29" spans="2:10" s="11" customFormat="1" ht="15.75" customHeight="1">
      <c r="B29" s="24" t="s">
        <v>202</v>
      </c>
      <c r="C29" s="25"/>
      <c r="D29" s="25"/>
      <c r="E29" s="25"/>
      <c r="F29" s="25"/>
      <c r="G29" s="23"/>
      <c r="H29" s="24"/>
      <c r="I29" s="24"/>
      <c r="J29" s="120">
        <v>7445.35</v>
      </c>
    </row>
    <row r="30" spans="2:10" s="11" customFormat="1" ht="15.75" customHeight="1">
      <c r="B30" s="24"/>
      <c r="C30" s="25" t="s">
        <v>209</v>
      </c>
      <c r="D30" s="23"/>
      <c r="E30" s="23"/>
      <c r="F30" s="23"/>
      <c r="G30" s="23"/>
      <c r="H30" s="24"/>
      <c r="I30" s="24"/>
      <c r="J30" s="125"/>
    </row>
    <row r="31" spans="2:10" s="11" customFormat="1" ht="15.75" customHeight="1">
      <c r="B31" s="90"/>
      <c r="C31" s="117" t="s">
        <v>230</v>
      </c>
      <c r="D31" s="117"/>
      <c r="E31" s="117"/>
      <c r="F31" s="117"/>
      <c r="G31" s="92"/>
      <c r="H31" s="90" t="s">
        <v>110</v>
      </c>
      <c r="I31" s="24"/>
      <c r="J31" s="126"/>
    </row>
    <row r="32" spans="2:10" s="11" customFormat="1" ht="15.75" customHeight="1">
      <c r="B32" s="24" t="s">
        <v>233</v>
      </c>
      <c r="C32" s="25"/>
      <c r="D32" s="25"/>
      <c r="E32" s="25"/>
      <c r="F32" s="25"/>
      <c r="G32" s="23"/>
      <c r="H32" s="24"/>
      <c r="I32" s="24"/>
      <c r="J32" s="120">
        <v>13568.54</v>
      </c>
    </row>
    <row r="33" spans="2:10" s="11" customFormat="1" ht="15.75" customHeight="1">
      <c r="B33" s="24"/>
      <c r="C33" s="25" t="s">
        <v>234</v>
      </c>
      <c r="D33" s="25"/>
      <c r="E33" s="25"/>
      <c r="F33" s="25"/>
      <c r="G33" s="23"/>
      <c r="H33" s="24"/>
      <c r="I33" s="24"/>
      <c r="J33" s="121"/>
    </row>
    <row r="34" spans="2:10" s="11" customFormat="1" ht="15.75" customHeight="1">
      <c r="B34" s="90"/>
      <c r="C34" s="91" t="s">
        <v>235</v>
      </c>
      <c r="D34" s="91"/>
      <c r="E34" s="91"/>
      <c r="F34" s="91"/>
      <c r="G34" s="92"/>
      <c r="H34" s="90" t="s">
        <v>110</v>
      </c>
      <c r="I34" s="24"/>
      <c r="J34" s="122"/>
    </row>
    <row r="35" spans="2:10" s="11" customFormat="1" ht="15.75" customHeight="1">
      <c r="B35" s="24" t="s">
        <v>251</v>
      </c>
      <c r="C35" s="25"/>
      <c r="D35" s="25"/>
      <c r="E35" s="25"/>
      <c r="F35" s="25"/>
      <c r="G35" s="23"/>
      <c r="H35" s="24"/>
      <c r="I35" s="24"/>
      <c r="J35" s="120">
        <v>13401.68</v>
      </c>
    </row>
    <row r="36" spans="2:10" s="11" customFormat="1" ht="15.75" customHeight="1">
      <c r="B36" s="24"/>
      <c r="C36" s="25" t="s">
        <v>209</v>
      </c>
      <c r="D36" s="23"/>
      <c r="E36" s="23"/>
      <c r="F36" s="23"/>
      <c r="G36" s="23"/>
      <c r="H36" s="24"/>
      <c r="I36" s="24"/>
      <c r="J36" s="121"/>
    </row>
    <row r="37" spans="2:10" s="11" customFormat="1" ht="15.75" customHeight="1">
      <c r="B37" s="90"/>
      <c r="C37" s="117" t="s">
        <v>243</v>
      </c>
      <c r="D37" s="117"/>
      <c r="E37" s="117"/>
      <c r="F37" s="117"/>
      <c r="G37" s="92"/>
      <c r="H37" s="90" t="s">
        <v>110</v>
      </c>
      <c r="I37" s="24"/>
      <c r="J37" s="122"/>
    </row>
    <row r="38" spans="2:10" s="11" customFormat="1" ht="15.75" customHeight="1">
      <c r="B38" s="97" t="s">
        <v>212</v>
      </c>
      <c r="C38" s="98"/>
      <c r="D38" s="98"/>
      <c r="E38" s="98"/>
      <c r="F38" s="98"/>
      <c r="G38" s="94"/>
      <c r="H38" s="97"/>
      <c r="I38" s="24"/>
      <c r="J38" s="120">
        <v>28576.44</v>
      </c>
    </row>
    <row r="39" spans="2:10" s="11" customFormat="1" ht="15.75" customHeight="1">
      <c r="B39" s="24"/>
      <c r="C39" s="25" t="s">
        <v>211</v>
      </c>
      <c r="D39" s="25"/>
      <c r="E39" s="25"/>
      <c r="F39" s="25"/>
      <c r="G39" s="23"/>
      <c r="H39" s="24"/>
      <c r="I39" s="24"/>
      <c r="J39" s="123"/>
    </row>
    <row r="40" spans="2:10" s="11" customFormat="1" ht="15.75" customHeight="1">
      <c r="B40" s="90"/>
      <c r="C40" s="91" t="s">
        <v>236</v>
      </c>
      <c r="D40" s="91"/>
      <c r="E40" s="91"/>
      <c r="F40" s="91"/>
      <c r="G40" s="92"/>
      <c r="H40" s="90" t="s">
        <v>110</v>
      </c>
      <c r="I40" s="24"/>
      <c r="J40" s="124"/>
    </row>
    <row r="41" spans="2:10" s="11" customFormat="1" ht="15.75" customHeight="1">
      <c r="B41" s="24" t="s">
        <v>213</v>
      </c>
      <c r="C41" s="25"/>
      <c r="D41" s="25"/>
      <c r="E41" s="25"/>
      <c r="F41" s="25"/>
      <c r="G41" s="23"/>
      <c r="H41" s="24"/>
      <c r="I41" s="24"/>
      <c r="J41" s="120">
        <v>2604.82</v>
      </c>
    </row>
    <row r="42" spans="2:10" s="11" customFormat="1" ht="15.75" customHeight="1">
      <c r="B42" s="24"/>
      <c r="C42" s="25" t="s">
        <v>214</v>
      </c>
      <c r="D42" s="25"/>
      <c r="E42" s="25"/>
      <c r="F42" s="25"/>
      <c r="G42" s="23"/>
      <c r="H42" s="24"/>
      <c r="I42" s="24"/>
      <c r="J42" s="121"/>
    </row>
    <row r="43" spans="2:10" s="11" customFormat="1" ht="15.75" customHeight="1">
      <c r="B43" s="90"/>
      <c r="C43" s="91" t="s">
        <v>237</v>
      </c>
      <c r="D43" s="91"/>
      <c r="E43" s="91"/>
      <c r="F43" s="91"/>
      <c r="G43" s="92"/>
      <c r="H43" s="90" t="s">
        <v>110</v>
      </c>
      <c r="I43" s="24"/>
      <c r="J43" s="122"/>
    </row>
    <row r="44" spans="2:10" s="11" customFormat="1" ht="15.75" customHeight="1">
      <c r="B44" s="24" t="s">
        <v>215</v>
      </c>
      <c r="C44" s="25"/>
      <c r="D44" s="25"/>
      <c r="E44" s="25"/>
      <c r="F44" s="25"/>
      <c r="G44" s="23"/>
      <c r="H44" s="24"/>
      <c r="I44" s="24"/>
      <c r="J44" s="120">
        <v>2604.82</v>
      </c>
    </row>
    <row r="45" spans="2:10" s="11" customFormat="1" ht="15.75" customHeight="1">
      <c r="B45" s="24"/>
      <c r="C45" s="25" t="s">
        <v>214</v>
      </c>
      <c r="D45" s="25"/>
      <c r="E45" s="25"/>
      <c r="F45" s="25"/>
      <c r="G45" s="23"/>
      <c r="H45" s="24"/>
      <c r="I45" s="24"/>
      <c r="J45" s="121"/>
    </row>
    <row r="46" spans="2:10" s="11" customFormat="1" ht="15.75" customHeight="1">
      <c r="B46" s="90"/>
      <c r="C46" s="91" t="s">
        <v>237</v>
      </c>
      <c r="D46" s="91"/>
      <c r="E46" s="91"/>
      <c r="F46" s="91"/>
      <c r="G46" s="92"/>
      <c r="H46" s="90" t="s">
        <v>110</v>
      </c>
      <c r="I46" s="24"/>
      <c r="J46" s="122"/>
    </row>
    <row r="47" spans="2:10" s="11" customFormat="1" ht="15.75" customHeight="1">
      <c r="B47" s="116" t="s">
        <v>252</v>
      </c>
      <c r="C47" s="116"/>
      <c r="D47" s="116"/>
      <c r="E47" s="116"/>
      <c r="F47" s="116"/>
      <c r="G47" s="116"/>
      <c r="H47" s="116"/>
      <c r="I47" s="24"/>
      <c r="J47" s="120">
        <v>8934.42</v>
      </c>
    </row>
    <row r="48" spans="2:10" s="11" customFormat="1" ht="15.75" customHeight="1">
      <c r="B48" s="24"/>
      <c r="C48" s="25" t="s">
        <v>209</v>
      </c>
      <c r="D48" s="23"/>
      <c r="E48" s="23"/>
      <c r="F48" s="23"/>
      <c r="G48" s="23"/>
      <c r="H48" s="24"/>
      <c r="I48" s="24"/>
      <c r="J48" s="123"/>
    </row>
    <row r="49" spans="2:10" s="11" customFormat="1" ht="15.75" customHeight="1">
      <c r="B49" s="90"/>
      <c r="C49" s="117" t="s">
        <v>246</v>
      </c>
      <c r="D49" s="117"/>
      <c r="E49" s="117"/>
      <c r="F49" s="117"/>
      <c r="G49" s="92"/>
      <c r="H49" s="90" t="s">
        <v>110</v>
      </c>
      <c r="I49" s="24"/>
      <c r="J49" s="124"/>
    </row>
    <row r="50" spans="2:10" ht="15.75" customHeight="1">
      <c r="B50" s="116" t="s">
        <v>216</v>
      </c>
      <c r="C50" s="116"/>
      <c r="D50" s="116"/>
      <c r="E50" s="116"/>
      <c r="F50" s="116"/>
      <c r="G50" s="116"/>
      <c r="H50" s="116"/>
      <c r="I50" s="24"/>
      <c r="J50" s="95"/>
    </row>
    <row r="51" spans="2:10" s="11" customFormat="1" ht="15.75" customHeight="1">
      <c r="B51" s="24"/>
      <c r="C51" s="25" t="s">
        <v>217</v>
      </c>
      <c r="D51" s="23"/>
      <c r="E51" s="23"/>
      <c r="F51" s="23"/>
      <c r="G51" s="23"/>
      <c r="H51" s="23"/>
      <c r="I51" s="24"/>
      <c r="J51" s="95"/>
    </row>
    <row r="52" spans="2:10" s="11" customFormat="1" ht="15.75" customHeight="1">
      <c r="B52" s="90"/>
      <c r="C52" s="117" t="s">
        <v>238</v>
      </c>
      <c r="D52" s="117"/>
      <c r="E52" s="117"/>
      <c r="F52" s="117"/>
      <c r="G52" s="92"/>
      <c r="H52" s="90" t="s">
        <v>110</v>
      </c>
      <c r="I52" s="90"/>
      <c r="J52" s="96">
        <v>17960.36</v>
      </c>
    </row>
    <row r="53" spans="2:10" s="11" customFormat="1" ht="15.75" customHeight="1">
      <c r="B53" s="116" t="s">
        <v>253</v>
      </c>
      <c r="C53" s="116"/>
      <c r="D53" s="116"/>
      <c r="E53" s="116"/>
      <c r="F53" s="116"/>
      <c r="G53" s="116"/>
      <c r="H53" s="116"/>
      <c r="I53" s="24"/>
      <c r="J53" s="120">
        <v>10423.49</v>
      </c>
    </row>
    <row r="54" spans="2:10" s="11" customFormat="1" ht="15.75" customHeight="1">
      <c r="B54" s="24"/>
      <c r="C54" s="25" t="s">
        <v>209</v>
      </c>
      <c r="D54" s="23"/>
      <c r="E54" s="23"/>
      <c r="F54" s="23"/>
      <c r="G54" s="23"/>
      <c r="H54" s="24"/>
      <c r="I54" s="24"/>
      <c r="J54" s="123"/>
    </row>
    <row r="55" spans="2:10" s="11" customFormat="1" ht="15.75" customHeight="1">
      <c r="B55" s="90"/>
      <c r="C55" s="117" t="s">
        <v>210</v>
      </c>
      <c r="D55" s="117"/>
      <c r="E55" s="117"/>
      <c r="F55" s="117"/>
      <c r="G55" s="92"/>
      <c r="H55" s="90" t="s">
        <v>110</v>
      </c>
      <c r="I55" s="24"/>
      <c r="J55" s="124"/>
    </row>
    <row r="56" spans="2:10" s="11" customFormat="1" ht="15.75" customHeight="1">
      <c r="B56" s="24" t="s">
        <v>254</v>
      </c>
      <c r="C56" s="25"/>
      <c r="D56" s="25"/>
      <c r="E56" s="25"/>
      <c r="F56" s="25"/>
      <c r="G56" s="23"/>
      <c r="H56" s="24"/>
      <c r="I56" s="24"/>
      <c r="J56" s="120">
        <v>23825.12</v>
      </c>
    </row>
    <row r="57" spans="2:10" s="11" customFormat="1" ht="15.75" customHeight="1">
      <c r="B57" s="24"/>
      <c r="C57" s="25" t="s">
        <v>209</v>
      </c>
      <c r="D57" s="25"/>
      <c r="E57" s="25"/>
      <c r="F57" s="25"/>
      <c r="G57" s="23"/>
      <c r="H57" s="24"/>
      <c r="I57" s="24"/>
      <c r="J57" s="121"/>
    </row>
    <row r="58" spans="2:10" s="11" customFormat="1" ht="15.75" customHeight="1">
      <c r="B58" s="90"/>
      <c r="C58" s="91" t="s">
        <v>245</v>
      </c>
      <c r="D58" s="91"/>
      <c r="E58" s="91"/>
      <c r="F58" s="91"/>
      <c r="G58" s="92"/>
      <c r="H58" s="90" t="s">
        <v>110</v>
      </c>
      <c r="I58" s="24"/>
      <c r="J58" s="122"/>
    </row>
    <row r="59" spans="2:10" s="11" customFormat="1" ht="15.75" customHeight="1">
      <c r="B59" s="24" t="s">
        <v>255</v>
      </c>
      <c r="C59" s="25"/>
      <c r="D59" s="25"/>
      <c r="E59" s="25"/>
      <c r="F59" s="25"/>
      <c r="G59" s="23"/>
      <c r="H59" s="24"/>
      <c r="I59" s="24"/>
      <c r="J59" s="120">
        <v>26803.37</v>
      </c>
    </row>
    <row r="60" spans="2:10" s="11" customFormat="1" ht="15.75" customHeight="1">
      <c r="B60" s="24"/>
      <c r="C60" s="25" t="s">
        <v>209</v>
      </c>
      <c r="D60" s="25"/>
      <c r="E60" s="25"/>
      <c r="F60" s="25"/>
      <c r="G60" s="23"/>
      <c r="H60" s="24"/>
      <c r="I60" s="24"/>
      <c r="J60" s="121"/>
    </row>
    <row r="61" spans="2:10" s="11" customFormat="1" ht="15.75" customHeight="1">
      <c r="B61" s="90"/>
      <c r="C61" s="91" t="s">
        <v>244</v>
      </c>
      <c r="D61" s="91"/>
      <c r="E61" s="91"/>
      <c r="F61" s="91"/>
      <c r="G61" s="92"/>
      <c r="H61" s="90" t="s">
        <v>110</v>
      </c>
      <c r="I61" s="24"/>
      <c r="J61" s="122"/>
    </row>
    <row r="62" spans="2:10" s="11" customFormat="1" ht="15.75" customHeight="1">
      <c r="B62" s="24" t="s">
        <v>256</v>
      </c>
      <c r="C62" s="25"/>
      <c r="D62" s="25"/>
      <c r="E62" s="25"/>
      <c r="F62" s="25"/>
      <c r="G62" s="23"/>
      <c r="H62" s="24"/>
      <c r="I62" s="24"/>
      <c r="J62" s="120">
        <v>27083.99</v>
      </c>
    </row>
    <row r="63" spans="2:10" s="11" customFormat="1" ht="15.75" customHeight="1">
      <c r="B63" s="24"/>
      <c r="C63" s="25" t="s">
        <v>239</v>
      </c>
      <c r="D63" s="25"/>
      <c r="E63" s="25"/>
      <c r="F63" s="25"/>
      <c r="G63" s="23"/>
      <c r="H63" s="24"/>
      <c r="I63" s="24"/>
      <c r="J63" s="121"/>
    </row>
    <row r="64" spans="2:10" s="11" customFormat="1" ht="15.75" customHeight="1">
      <c r="B64" s="90"/>
      <c r="C64" s="91" t="s">
        <v>240</v>
      </c>
      <c r="D64" s="91"/>
      <c r="E64" s="91"/>
      <c r="F64" s="91"/>
      <c r="G64" s="92"/>
      <c r="H64" s="90" t="s">
        <v>110</v>
      </c>
      <c r="I64" s="24"/>
      <c r="J64" s="122"/>
    </row>
    <row r="65" spans="2:10" ht="22.5" customHeight="1">
      <c r="B65" s="24"/>
      <c r="C65" s="25"/>
      <c r="D65" s="25"/>
      <c r="E65" s="25"/>
      <c r="F65" s="25"/>
      <c r="G65" s="23"/>
      <c r="H65" s="24" t="s">
        <v>131</v>
      </c>
      <c r="I65" s="24"/>
      <c r="J65" s="93">
        <f>SUM(J7:J64)</f>
        <v>293603.25</v>
      </c>
    </row>
    <row r="66" spans="2:10" ht="15.75" customHeight="1">
      <c r="B66" s="24"/>
      <c r="C66" s="25"/>
      <c r="D66" s="25"/>
      <c r="E66" s="25"/>
      <c r="F66" s="25"/>
      <c r="G66" s="23"/>
      <c r="H66" s="24"/>
      <c r="I66" s="24"/>
      <c r="J66" s="26"/>
    </row>
    <row r="67" spans="2:10" ht="36.75" customHeight="1">
      <c r="B67" s="7" t="s">
        <v>182</v>
      </c>
      <c r="C67" s="7"/>
      <c r="D67" s="8"/>
      <c r="E67" s="6"/>
      <c r="F67" s="9"/>
      <c r="G67" s="1"/>
      <c r="H67" s="2"/>
      <c r="I67" s="2"/>
      <c r="J67" s="3"/>
    </row>
    <row r="68" ht="15" customHeight="1"/>
    <row r="69" ht="15" customHeight="1"/>
    <row r="70" ht="15" customHeight="1"/>
    <row r="71" ht="15" customHeight="1"/>
    <row r="72" ht="15" customHeight="1">
      <c r="J72" s="5" t="s">
        <v>111</v>
      </c>
    </row>
    <row r="73" ht="15" customHeight="1"/>
    <row r="74" ht="15" customHeight="1">
      <c r="K74" s="10"/>
    </row>
    <row r="75" ht="15" customHeight="1"/>
    <row r="76" ht="15" customHeight="1">
      <c r="K76" s="10"/>
    </row>
    <row r="77" ht="15" customHeight="1"/>
    <row r="78" ht="15" customHeight="1"/>
    <row r="79" ht="15" customHeight="1"/>
    <row r="80" ht="15" customHeight="1"/>
    <row r="81" ht="15" customHeight="1">
      <c r="R81" s="7"/>
    </row>
    <row r="82" ht="15" customHeight="1">
      <c r="R82" s="7"/>
    </row>
    <row r="83" ht="14.25" customHeight="1"/>
    <row r="84" ht="16.5" customHeight="1"/>
  </sheetData>
  <sheetProtection/>
  <mergeCells count="37">
    <mergeCell ref="C37:F37"/>
    <mergeCell ref="B26:H26"/>
    <mergeCell ref="C28:F28"/>
    <mergeCell ref="B47:H47"/>
    <mergeCell ref="C49:F49"/>
    <mergeCell ref="J53:J55"/>
    <mergeCell ref="C52:F52"/>
    <mergeCell ref="B53:H53"/>
    <mergeCell ref="C55:F55"/>
    <mergeCell ref="B50:H50"/>
    <mergeCell ref="J56:J58"/>
    <mergeCell ref="J59:J61"/>
    <mergeCell ref="J62:J64"/>
    <mergeCell ref="J35:J37"/>
    <mergeCell ref="J38:J40"/>
    <mergeCell ref="J41:J43"/>
    <mergeCell ref="J44:J46"/>
    <mergeCell ref="J47:J49"/>
    <mergeCell ref="J32:J34"/>
    <mergeCell ref="B17:H17"/>
    <mergeCell ref="B14:H14"/>
    <mergeCell ref="C16:F16"/>
    <mergeCell ref="J26:J28"/>
    <mergeCell ref="J29:J31"/>
    <mergeCell ref="J23:J25"/>
    <mergeCell ref="C25:F25"/>
    <mergeCell ref="C31:F31"/>
    <mergeCell ref="B11:H11"/>
    <mergeCell ref="C13:F13"/>
    <mergeCell ref="C22:F22"/>
    <mergeCell ref="B20:H20"/>
    <mergeCell ref="B3:J3"/>
    <mergeCell ref="B8:H8"/>
    <mergeCell ref="C10:F10"/>
    <mergeCell ref="C7:F7"/>
    <mergeCell ref="B5:H5"/>
    <mergeCell ref="C19:F19"/>
  </mergeCells>
  <printOptions/>
  <pageMargins left="0.5118110236220472" right="0.31496062992125984" top="1.062992125984252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58"/>
  <sheetViews>
    <sheetView zoomScalePageLayoutView="0" workbookViewId="0" topLeftCell="A1">
      <selection activeCell="D11" sqref="D11:D13"/>
    </sheetView>
  </sheetViews>
  <sheetFormatPr defaultColWidth="9.140625" defaultRowHeight="12.75"/>
  <cols>
    <col min="1" max="2" width="5.140625" style="5" customWidth="1"/>
    <col min="3" max="3" width="3.7109375" style="75" customWidth="1"/>
    <col min="4" max="4" width="21.28125" style="5" customWidth="1"/>
    <col min="5" max="5" width="16.00390625" style="5" customWidth="1"/>
    <col min="6" max="6" width="8.00390625" style="5" customWidth="1"/>
    <col min="7" max="7" width="8.8515625" style="5" customWidth="1"/>
    <col min="8" max="8" width="7.140625" style="5" customWidth="1"/>
    <col min="9" max="9" width="13.57421875" style="5" customWidth="1"/>
    <col min="10" max="10" width="13.421875" style="5" customWidth="1"/>
    <col min="11" max="11" width="16.8515625" style="5" customWidth="1"/>
    <col min="12" max="16" width="9.140625" style="5" customWidth="1"/>
    <col min="17" max="17" width="13.28125" style="5" customWidth="1"/>
    <col min="18" max="16384" width="9.140625" style="5" customWidth="1"/>
  </cols>
  <sheetData>
    <row r="2" spans="1:3" ht="12.75">
      <c r="A2" s="74"/>
      <c r="C2" s="75" t="s">
        <v>159</v>
      </c>
    </row>
    <row r="4" spans="4:10" ht="12.75">
      <c r="D4" s="7"/>
      <c r="E4" s="7"/>
      <c r="F4" s="7"/>
      <c r="G4" s="7"/>
      <c r="H4" s="7"/>
      <c r="I4" s="7"/>
      <c r="J4" s="7"/>
    </row>
    <row r="5" spans="4:10" ht="20.25">
      <c r="D5" s="76" t="s">
        <v>160</v>
      </c>
      <c r="E5" s="76"/>
      <c r="F5" s="76"/>
      <c r="G5" s="76"/>
      <c r="H5" s="76"/>
      <c r="I5" s="7"/>
      <c r="J5" s="7"/>
    </row>
    <row r="6" spans="4:10" ht="20.25">
      <c r="D6" s="131" t="s">
        <v>241</v>
      </c>
      <c r="E6" s="131"/>
      <c r="F6" s="131"/>
      <c r="G6" s="131"/>
      <c r="H6" s="76"/>
      <c r="I6" s="7"/>
      <c r="J6" s="7"/>
    </row>
    <row r="8" spans="3:11" ht="12.75">
      <c r="C8" s="77"/>
      <c r="D8" s="78"/>
      <c r="E8" s="78"/>
      <c r="F8" s="78"/>
      <c r="G8" s="78"/>
      <c r="H8" s="78"/>
      <c r="I8" s="78"/>
      <c r="J8" s="78"/>
      <c r="K8" s="79" t="s">
        <v>161</v>
      </c>
    </row>
    <row r="9" spans="3:11" ht="29.25" customHeight="1">
      <c r="C9" s="129" t="s">
        <v>162</v>
      </c>
      <c r="D9" s="132" t="s">
        <v>163</v>
      </c>
      <c r="E9" s="129" t="s">
        <v>164</v>
      </c>
      <c r="F9" s="127" t="s">
        <v>165</v>
      </c>
      <c r="G9" s="129" t="s">
        <v>166</v>
      </c>
      <c r="H9" s="127" t="s">
        <v>167</v>
      </c>
      <c r="I9" s="129" t="s">
        <v>168</v>
      </c>
      <c r="J9" s="129" t="s">
        <v>169</v>
      </c>
      <c r="K9" s="129" t="s">
        <v>170</v>
      </c>
    </row>
    <row r="10" spans="3:11" ht="13.5" customHeight="1">
      <c r="C10" s="130"/>
      <c r="D10" s="133"/>
      <c r="E10" s="130"/>
      <c r="F10" s="128"/>
      <c r="G10" s="130"/>
      <c r="H10" s="128"/>
      <c r="I10" s="130"/>
      <c r="J10" s="130"/>
      <c r="K10" s="130"/>
    </row>
    <row r="11" spans="3:20" ht="39" customHeight="1">
      <c r="C11" s="80">
        <v>1</v>
      </c>
      <c r="D11" s="81"/>
      <c r="E11" s="82" t="s">
        <v>220</v>
      </c>
      <c r="F11" s="83">
        <v>1</v>
      </c>
      <c r="G11" s="84">
        <v>2.89</v>
      </c>
      <c r="H11" s="83">
        <v>17697</v>
      </c>
      <c r="I11" s="85">
        <f>F11*G11*17697</f>
        <v>51144.33</v>
      </c>
      <c r="J11" s="85">
        <f>I11</f>
        <v>51144.33</v>
      </c>
      <c r="K11" s="86"/>
      <c r="P11" s="12"/>
      <c r="Q11" s="12"/>
      <c r="R11" s="12"/>
      <c r="T11" s="12"/>
    </row>
    <row r="12" spans="3:20" ht="39" customHeight="1">
      <c r="C12" s="80">
        <v>2</v>
      </c>
      <c r="D12" s="81"/>
      <c r="E12" s="82" t="s">
        <v>221</v>
      </c>
      <c r="F12" s="83">
        <v>1</v>
      </c>
      <c r="G12" s="84">
        <v>3.01</v>
      </c>
      <c r="H12" s="83">
        <v>17697</v>
      </c>
      <c r="I12" s="85">
        <f>F12*G12*17697</f>
        <v>53267.969999999994</v>
      </c>
      <c r="J12" s="85">
        <f>I12</f>
        <v>53267.969999999994</v>
      </c>
      <c r="K12" s="86"/>
      <c r="P12" s="12"/>
      <c r="Q12" s="12"/>
      <c r="R12" s="12"/>
      <c r="T12" s="12"/>
    </row>
    <row r="13" spans="3:20" ht="39" customHeight="1">
      <c r="C13" s="80">
        <v>3</v>
      </c>
      <c r="D13" s="81"/>
      <c r="E13" s="82" t="s">
        <v>221</v>
      </c>
      <c r="F13" s="83">
        <v>1</v>
      </c>
      <c r="G13" s="84">
        <v>2.98</v>
      </c>
      <c r="H13" s="83">
        <v>17697</v>
      </c>
      <c r="I13" s="85">
        <f>F13*G13*17697</f>
        <v>52737.06</v>
      </c>
      <c r="J13" s="85">
        <f>I13</f>
        <v>52737.06</v>
      </c>
      <c r="K13" s="86"/>
      <c r="P13" s="12"/>
      <c r="Q13" s="12"/>
      <c r="R13" s="12"/>
      <c r="T13" s="12"/>
    </row>
    <row r="14" spans="3:11" ht="16.5" customHeight="1">
      <c r="C14" s="87"/>
      <c r="D14" s="82"/>
      <c r="E14" s="88" t="s">
        <v>171</v>
      </c>
      <c r="F14" s="88"/>
      <c r="G14" s="88"/>
      <c r="H14" s="88"/>
      <c r="I14" s="88"/>
      <c r="J14" s="89">
        <f>SUM(J11:J13)</f>
        <v>157149.36</v>
      </c>
      <c r="K14" s="82"/>
    </row>
    <row r="18" spans="4:7" ht="12.75">
      <c r="D18" s="7"/>
      <c r="E18" s="7"/>
      <c r="F18" s="8"/>
      <c r="G18" s="6"/>
    </row>
    <row r="19" spans="4:5" ht="12.75">
      <c r="D19" s="7" t="s">
        <v>172</v>
      </c>
      <c r="E19" s="7"/>
    </row>
    <row r="20" spans="4:5" ht="12.75">
      <c r="D20" s="7"/>
      <c r="E20" s="7"/>
    </row>
    <row r="21" spans="4:5" ht="12.75">
      <c r="D21" s="7"/>
      <c r="E21" s="7"/>
    </row>
    <row r="22" spans="4:9" ht="12.75">
      <c r="D22" s="7"/>
      <c r="E22" s="7"/>
      <c r="I22" s="5" t="s">
        <v>173</v>
      </c>
    </row>
    <row r="23" spans="4:5" ht="12.75">
      <c r="D23" s="7" t="s">
        <v>179</v>
      </c>
      <c r="E23" s="7"/>
    </row>
    <row r="24" spans="4:5" ht="12.75">
      <c r="D24" s="7"/>
      <c r="E24" s="7"/>
    </row>
    <row r="44" spans="3:5" ht="12.75">
      <c r="C44" s="5"/>
      <c r="E44" s="7"/>
    </row>
    <row r="58" spans="3:6" ht="12.75">
      <c r="C58" s="5"/>
      <c r="E58" s="7"/>
      <c r="F58" s="7"/>
    </row>
  </sheetData>
  <sheetProtection/>
  <mergeCells count="10">
    <mergeCell ref="H9:H10"/>
    <mergeCell ref="I9:I10"/>
    <mergeCell ref="J9:J10"/>
    <mergeCell ref="K9:K10"/>
    <mergeCell ref="D6:G6"/>
    <mergeCell ref="C9:C10"/>
    <mergeCell ref="D9:D10"/>
    <mergeCell ref="E9:E10"/>
    <mergeCell ref="F9:F10"/>
    <mergeCell ref="G9:G10"/>
  </mergeCells>
  <printOptions/>
  <pageMargins left="0.984251968503937" right="0.7086614173228347" top="1.1811023622047245" bottom="0.5118110236220472" header="0.31496062992125984" footer="0.5905511811023623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0"/>
  <sheetViews>
    <sheetView zoomScalePageLayoutView="0" workbookViewId="0" topLeftCell="A13">
      <selection activeCell="A6" sqref="A6:K6"/>
    </sheetView>
  </sheetViews>
  <sheetFormatPr defaultColWidth="9.140625" defaultRowHeight="12.75"/>
  <cols>
    <col min="1" max="1" width="0.85546875" style="27" customWidth="1"/>
    <col min="2" max="2" width="16.57421875" style="27" customWidth="1"/>
    <col min="3" max="3" width="11.8515625" style="27" customWidth="1"/>
    <col min="4" max="4" width="10.28125" style="27" customWidth="1"/>
    <col min="5" max="5" width="9.28125" style="27" customWidth="1"/>
    <col min="6" max="6" width="5.28125" style="27" customWidth="1"/>
    <col min="7" max="7" width="6.8515625" style="27" customWidth="1"/>
    <col min="8" max="10" width="5.28125" style="27" customWidth="1"/>
    <col min="11" max="11" width="10.57421875" style="27" customWidth="1"/>
    <col min="12" max="12" width="9.57421875" style="27" customWidth="1"/>
    <col min="13" max="13" width="9.7109375" style="27" customWidth="1"/>
    <col min="14" max="14" width="9.00390625" style="27" customWidth="1"/>
    <col min="15" max="15" width="8.8515625" style="27" customWidth="1"/>
    <col min="16" max="16" width="8.28125" style="27" customWidth="1"/>
    <col min="17" max="17" width="8.140625" style="27" customWidth="1"/>
    <col min="18" max="19" width="10.421875" style="27" customWidth="1"/>
    <col min="20" max="21" width="9.140625" style="27" customWidth="1"/>
    <col min="22" max="22" width="19.00390625" style="27" customWidth="1"/>
    <col min="23" max="16384" width="9.140625" style="27" customWidth="1"/>
  </cols>
  <sheetData>
    <row r="1" spans="1:19" ht="12.75">
      <c r="A1" s="36" t="s">
        <v>50</v>
      </c>
      <c r="B1" s="37"/>
      <c r="C1" s="37"/>
      <c r="D1" s="37"/>
      <c r="E1" s="37"/>
      <c r="F1" s="37"/>
      <c r="G1" s="37"/>
      <c r="H1" s="37"/>
      <c r="I1" s="37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5.75">
      <c r="A2" s="138" t="s">
        <v>189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14.25" customHeight="1">
      <c r="A3" s="139" t="s">
        <v>197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19" ht="15.75" customHeight="1">
      <c r="A4" s="141" t="s">
        <v>51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39"/>
      <c r="N4" s="40"/>
      <c r="O4" s="40"/>
      <c r="P4" s="41"/>
      <c r="Q4" s="41"/>
      <c r="R4" s="41"/>
      <c r="S4" s="41"/>
    </row>
    <row r="5" spans="1:19" ht="17.25" customHeight="1">
      <c r="A5" s="141" t="s">
        <v>122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2"/>
      <c r="N5" s="142"/>
      <c r="O5" s="142"/>
      <c r="P5" s="142"/>
      <c r="Q5" s="142"/>
      <c r="R5" s="142"/>
      <c r="S5" s="142"/>
    </row>
    <row r="6" spans="1:19" ht="12.75">
      <c r="A6" s="141" t="s">
        <v>148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41"/>
      <c r="M6" s="142"/>
      <c r="N6" s="142"/>
      <c r="O6" s="142"/>
      <c r="P6" s="142"/>
      <c r="Q6" s="142"/>
      <c r="R6" s="142"/>
      <c r="S6" s="142"/>
    </row>
    <row r="7" spans="1:19" ht="12.75">
      <c r="A7" s="143" t="s">
        <v>149</v>
      </c>
      <c r="B7" s="143"/>
      <c r="C7" s="143"/>
      <c r="D7" s="143"/>
      <c r="E7" s="143"/>
      <c r="F7" s="143"/>
      <c r="G7" s="143"/>
      <c r="H7" s="143"/>
      <c r="I7" s="143"/>
      <c r="J7" s="143"/>
      <c r="K7" s="42"/>
      <c r="L7" s="42"/>
      <c r="M7" s="142"/>
      <c r="N7" s="142"/>
      <c r="O7" s="142"/>
      <c r="P7" s="142"/>
      <c r="Q7" s="142"/>
      <c r="R7" s="142"/>
      <c r="S7" s="142"/>
    </row>
    <row r="8" spans="2:27" ht="25.5" customHeight="1">
      <c r="B8" s="134" t="s">
        <v>74</v>
      </c>
      <c r="C8" s="134" t="s">
        <v>73</v>
      </c>
      <c r="D8" s="43" t="s">
        <v>21</v>
      </c>
      <c r="E8" s="43" t="s">
        <v>6</v>
      </c>
      <c r="F8" s="134" t="s">
        <v>25</v>
      </c>
      <c r="G8" s="43" t="s">
        <v>9</v>
      </c>
      <c r="H8" s="44" t="s">
        <v>26</v>
      </c>
      <c r="I8" s="44" t="s">
        <v>28</v>
      </c>
      <c r="J8" s="43" t="s">
        <v>5</v>
      </c>
      <c r="K8" s="43" t="s">
        <v>12</v>
      </c>
      <c r="L8" s="134" t="s">
        <v>20</v>
      </c>
      <c r="M8" s="134" t="s">
        <v>18</v>
      </c>
      <c r="N8" s="134"/>
      <c r="O8" s="136" t="s">
        <v>190</v>
      </c>
      <c r="P8" s="134" t="s">
        <v>0</v>
      </c>
      <c r="Q8" s="134" t="s">
        <v>1</v>
      </c>
      <c r="R8" s="134" t="s">
        <v>191</v>
      </c>
      <c r="S8" s="134" t="s">
        <v>192</v>
      </c>
      <c r="T8" s="134" t="s">
        <v>193</v>
      </c>
      <c r="AA8" s="45"/>
    </row>
    <row r="9" spans="2:20" ht="33.75" customHeight="1">
      <c r="B9" s="134"/>
      <c r="C9" s="135"/>
      <c r="D9" s="43" t="s">
        <v>22</v>
      </c>
      <c r="E9" s="43" t="s">
        <v>7</v>
      </c>
      <c r="F9" s="135"/>
      <c r="G9" s="43" t="s">
        <v>10</v>
      </c>
      <c r="H9" s="44" t="s">
        <v>27</v>
      </c>
      <c r="I9" s="44" t="s">
        <v>29</v>
      </c>
      <c r="J9" s="43" t="s">
        <v>15</v>
      </c>
      <c r="K9" s="43" t="s">
        <v>13</v>
      </c>
      <c r="L9" s="134"/>
      <c r="M9" s="144" t="s">
        <v>48</v>
      </c>
      <c r="N9" s="46" t="s">
        <v>24</v>
      </c>
      <c r="O9" s="137"/>
      <c r="P9" s="134"/>
      <c r="Q9" s="134"/>
      <c r="R9" s="134"/>
      <c r="S9" s="134"/>
      <c r="T9" s="134"/>
    </row>
    <row r="10" spans="2:20" ht="13.5" customHeight="1">
      <c r="B10" s="134"/>
      <c r="C10" s="135"/>
      <c r="D10" s="43" t="s">
        <v>23</v>
      </c>
      <c r="E10" s="43" t="s">
        <v>8</v>
      </c>
      <c r="F10" s="135"/>
      <c r="G10" s="43" t="s">
        <v>11</v>
      </c>
      <c r="H10" s="47"/>
      <c r="I10" s="47"/>
      <c r="J10" s="43" t="s">
        <v>16</v>
      </c>
      <c r="K10" s="43" t="s">
        <v>14</v>
      </c>
      <c r="L10" s="134"/>
      <c r="M10" s="144"/>
      <c r="N10" s="48">
        <v>0.3</v>
      </c>
      <c r="O10" s="137"/>
      <c r="P10" s="134"/>
      <c r="Q10" s="134"/>
      <c r="R10" s="134"/>
      <c r="S10" s="134"/>
      <c r="T10" s="134"/>
    </row>
    <row r="11" spans="2:21" ht="15" customHeight="1">
      <c r="B11" s="49" t="s">
        <v>146</v>
      </c>
      <c r="C11" s="49" t="s">
        <v>76</v>
      </c>
      <c r="D11" s="50" t="s">
        <v>139</v>
      </c>
      <c r="E11" s="50"/>
      <c r="F11" s="51" t="s">
        <v>38</v>
      </c>
      <c r="G11" s="52">
        <v>1</v>
      </c>
      <c r="H11" s="51" t="s">
        <v>32</v>
      </c>
      <c r="I11" s="51" t="s">
        <v>147</v>
      </c>
      <c r="J11" s="53">
        <v>2.91</v>
      </c>
      <c r="K11" s="54">
        <f>J11*G11*17697</f>
        <v>51498.270000000004</v>
      </c>
      <c r="L11" s="54">
        <f aca="true" t="shared" si="0" ref="L11:L61">K11*10%</f>
        <v>5149.827000000001</v>
      </c>
      <c r="M11" s="54"/>
      <c r="N11" s="54"/>
      <c r="O11" s="54">
        <f>K11*50%</f>
        <v>25749.135000000002</v>
      </c>
      <c r="P11" s="54"/>
      <c r="Q11" s="54"/>
      <c r="R11" s="54">
        <f>SUM(K11:Q11)</f>
        <v>82397.23200000002</v>
      </c>
      <c r="S11" s="54">
        <v>65124.96</v>
      </c>
      <c r="T11" s="54">
        <f>R11-S11</f>
        <v>17272.27200000002</v>
      </c>
      <c r="U11" s="38"/>
    </row>
    <row r="12" spans="2:21" ht="15.75" customHeight="1">
      <c r="B12" s="55" t="s">
        <v>195</v>
      </c>
      <c r="C12" s="55" t="s">
        <v>79</v>
      </c>
      <c r="D12" s="55" t="s">
        <v>3</v>
      </c>
      <c r="E12" s="56"/>
      <c r="F12" s="51" t="s">
        <v>31</v>
      </c>
      <c r="G12" s="52">
        <v>1</v>
      </c>
      <c r="H12" s="51" t="s">
        <v>32</v>
      </c>
      <c r="I12" s="57">
        <v>2</v>
      </c>
      <c r="J12" s="57">
        <v>3.37</v>
      </c>
      <c r="K12" s="54">
        <f>J12*G12*17697</f>
        <v>59638.89</v>
      </c>
      <c r="L12" s="54">
        <f t="shared" si="0"/>
        <v>5963.889</v>
      </c>
      <c r="M12" s="54"/>
      <c r="N12" s="54"/>
      <c r="O12" s="54">
        <f>K12/2</f>
        <v>29819.445</v>
      </c>
      <c r="P12" s="54"/>
      <c r="Q12" s="54"/>
      <c r="R12" s="54">
        <f aca="true" t="shared" si="1" ref="R12:R62">SUM(K12:Q12)</f>
        <v>95422.22399999999</v>
      </c>
      <c r="S12" s="54">
        <v>93157.01</v>
      </c>
      <c r="T12" s="54">
        <f aca="true" t="shared" si="2" ref="T12:T61">R12-S12</f>
        <v>2265.2139999999927</v>
      </c>
      <c r="U12" s="38"/>
    </row>
    <row r="13" spans="2:21" ht="15" customHeight="1">
      <c r="B13" s="55" t="s">
        <v>145</v>
      </c>
      <c r="C13" s="55" t="s">
        <v>79</v>
      </c>
      <c r="D13" s="55" t="s">
        <v>139</v>
      </c>
      <c r="E13" s="56"/>
      <c r="F13" s="51" t="s">
        <v>34</v>
      </c>
      <c r="G13" s="58">
        <v>0.5</v>
      </c>
      <c r="H13" s="51" t="s">
        <v>32</v>
      </c>
      <c r="I13" s="57">
        <v>3</v>
      </c>
      <c r="J13" s="53">
        <v>2.76</v>
      </c>
      <c r="K13" s="54">
        <f aca="true" t="shared" si="3" ref="K13:K21">J13*G13*17697</f>
        <v>24421.859999999997</v>
      </c>
      <c r="L13" s="54">
        <f t="shared" si="0"/>
        <v>2442.1859999999997</v>
      </c>
      <c r="M13" s="54"/>
      <c r="N13" s="54"/>
      <c r="O13" s="54"/>
      <c r="P13" s="54"/>
      <c r="Q13" s="54"/>
      <c r="R13" s="54">
        <f t="shared" si="1"/>
        <v>26864.045999999995</v>
      </c>
      <c r="S13" s="54">
        <v>19953.37</v>
      </c>
      <c r="T13" s="54">
        <f t="shared" si="2"/>
        <v>6910.675999999996</v>
      </c>
      <c r="U13" s="38"/>
    </row>
    <row r="14" spans="2:21" ht="15" customHeight="1">
      <c r="B14" s="55" t="s">
        <v>138</v>
      </c>
      <c r="C14" s="49" t="s">
        <v>80</v>
      </c>
      <c r="D14" s="49" t="s">
        <v>139</v>
      </c>
      <c r="E14" s="56"/>
      <c r="F14" s="51" t="s">
        <v>34</v>
      </c>
      <c r="G14" s="58">
        <v>1</v>
      </c>
      <c r="H14" s="57" t="s">
        <v>42</v>
      </c>
      <c r="I14" s="57">
        <v>1</v>
      </c>
      <c r="J14" s="53">
        <v>2.45</v>
      </c>
      <c r="K14" s="54">
        <f>J14*G14*17697</f>
        <v>43357.65</v>
      </c>
      <c r="L14" s="54">
        <f t="shared" si="0"/>
        <v>4335.765</v>
      </c>
      <c r="M14" s="54"/>
      <c r="N14" s="54"/>
      <c r="O14" s="54"/>
      <c r="P14" s="54"/>
      <c r="Q14" s="54"/>
      <c r="R14" s="54">
        <f t="shared" si="1"/>
        <v>47693.415</v>
      </c>
      <c r="S14" s="54">
        <v>31925.39</v>
      </c>
      <c r="T14" s="54">
        <f t="shared" si="2"/>
        <v>15768.025000000001</v>
      </c>
      <c r="U14" s="38"/>
    </row>
    <row r="15" spans="2:21" ht="21.75" customHeight="1">
      <c r="B15" s="49" t="s">
        <v>133</v>
      </c>
      <c r="C15" s="49" t="s">
        <v>123</v>
      </c>
      <c r="D15" s="49" t="s">
        <v>3</v>
      </c>
      <c r="E15" s="50"/>
      <c r="F15" s="51" t="s">
        <v>34</v>
      </c>
      <c r="G15" s="52">
        <v>1</v>
      </c>
      <c r="H15" s="57" t="s">
        <v>36</v>
      </c>
      <c r="I15" s="57">
        <v>4</v>
      </c>
      <c r="J15" s="53">
        <v>3.28</v>
      </c>
      <c r="K15" s="54">
        <f t="shared" si="3"/>
        <v>58046.159999999996</v>
      </c>
      <c r="L15" s="54">
        <f t="shared" si="0"/>
        <v>5804.616</v>
      </c>
      <c r="M15" s="54">
        <f>G15*17697*40%</f>
        <v>7078.8</v>
      </c>
      <c r="N15" s="54"/>
      <c r="O15" s="54"/>
      <c r="P15" s="54"/>
      <c r="Q15" s="54"/>
      <c r="R15" s="54">
        <f t="shared" si="1"/>
        <v>70929.576</v>
      </c>
      <c r="S15" s="54">
        <v>67036.24</v>
      </c>
      <c r="T15" s="54">
        <f t="shared" si="2"/>
        <v>3893.3359999999957</v>
      </c>
      <c r="U15" s="38"/>
    </row>
    <row r="16" spans="2:21" ht="24" customHeight="1">
      <c r="B16" s="49" t="s">
        <v>152</v>
      </c>
      <c r="C16" s="49" t="s">
        <v>157</v>
      </c>
      <c r="D16" s="49" t="s">
        <v>3</v>
      </c>
      <c r="E16" s="50"/>
      <c r="F16" s="51" t="s">
        <v>33</v>
      </c>
      <c r="G16" s="58">
        <v>2</v>
      </c>
      <c r="H16" s="57" t="s">
        <v>36</v>
      </c>
      <c r="I16" s="57">
        <v>4</v>
      </c>
      <c r="J16" s="53">
        <v>3.31</v>
      </c>
      <c r="K16" s="54">
        <f t="shared" si="3"/>
        <v>117154.14</v>
      </c>
      <c r="L16" s="54">
        <f t="shared" si="0"/>
        <v>11715.414</v>
      </c>
      <c r="M16" s="54">
        <f>G16*17697*40%</f>
        <v>14157.6</v>
      </c>
      <c r="N16" s="54"/>
      <c r="O16" s="54"/>
      <c r="P16" s="54"/>
      <c r="Q16" s="54"/>
      <c r="R16" s="54">
        <f t="shared" si="1"/>
        <v>143027.154</v>
      </c>
      <c r="S16" s="54">
        <v>136408.48</v>
      </c>
      <c r="T16" s="54">
        <f t="shared" si="2"/>
        <v>6618.673999999999</v>
      </c>
      <c r="U16" s="38"/>
    </row>
    <row r="17" spans="2:24" ht="14.25" customHeight="1">
      <c r="B17" s="50" t="s">
        <v>62</v>
      </c>
      <c r="C17" s="50" t="s">
        <v>82</v>
      </c>
      <c r="D17" s="49" t="s">
        <v>17</v>
      </c>
      <c r="E17" s="50" t="s">
        <v>4</v>
      </c>
      <c r="F17" s="51" t="s">
        <v>41</v>
      </c>
      <c r="G17" s="53">
        <v>2.25</v>
      </c>
      <c r="H17" s="57" t="s">
        <v>37</v>
      </c>
      <c r="I17" s="57">
        <v>3</v>
      </c>
      <c r="J17" s="57">
        <v>3.03</v>
      </c>
      <c r="K17" s="54">
        <f t="shared" si="3"/>
        <v>120649.2975</v>
      </c>
      <c r="L17" s="54">
        <f t="shared" si="0"/>
        <v>12064.929750000001</v>
      </c>
      <c r="M17" s="54"/>
      <c r="N17" s="54"/>
      <c r="O17" s="54"/>
      <c r="P17" s="54"/>
      <c r="Q17" s="54"/>
      <c r="R17" s="54">
        <f t="shared" si="1"/>
        <v>132714.22725</v>
      </c>
      <c r="S17" s="54">
        <v>128772.22</v>
      </c>
      <c r="T17" s="54">
        <f t="shared" si="2"/>
        <v>3942.007249999995</v>
      </c>
      <c r="U17" s="42"/>
      <c r="W17" s="59"/>
      <c r="X17" s="59"/>
    </row>
    <row r="18" spans="2:24" ht="15.75" customHeight="1">
      <c r="B18" s="50" t="s">
        <v>151</v>
      </c>
      <c r="C18" s="50" t="s">
        <v>82</v>
      </c>
      <c r="D18" s="49" t="s">
        <v>17</v>
      </c>
      <c r="E18" s="50"/>
      <c r="F18" s="51" t="s">
        <v>31</v>
      </c>
      <c r="G18" s="60">
        <v>1.125</v>
      </c>
      <c r="H18" s="57" t="s">
        <v>37</v>
      </c>
      <c r="I18" s="57">
        <v>4</v>
      </c>
      <c r="J18" s="57">
        <v>2.89</v>
      </c>
      <c r="K18" s="54">
        <f t="shared" si="3"/>
        <v>57537.371250000004</v>
      </c>
      <c r="L18" s="54">
        <f t="shared" si="0"/>
        <v>5753.737125000001</v>
      </c>
      <c r="M18" s="54"/>
      <c r="N18" s="54"/>
      <c r="O18" s="54"/>
      <c r="P18" s="54"/>
      <c r="Q18" s="54"/>
      <c r="R18" s="54">
        <f t="shared" si="1"/>
        <v>63291.108375</v>
      </c>
      <c r="S18" s="54">
        <v>54312.09</v>
      </c>
      <c r="T18" s="54">
        <f t="shared" si="2"/>
        <v>8979.018375000007</v>
      </c>
      <c r="U18" s="42"/>
      <c r="W18" s="59"/>
      <c r="X18" s="59"/>
    </row>
    <row r="19" spans="2:24" ht="15" customHeight="1">
      <c r="B19" s="50" t="s">
        <v>65</v>
      </c>
      <c r="C19" s="50" t="s">
        <v>82</v>
      </c>
      <c r="D19" s="49" t="s">
        <v>17</v>
      </c>
      <c r="E19" s="50" t="s">
        <v>4</v>
      </c>
      <c r="F19" s="51" t="s">
        <v>38</v>
      </c>
      <c r="G19" s="53">
        <v>2.25</v>
      </c>
      <c r="H19" s="57" t="s">
        <v>37</v>
      </c>
      <c r="I19" s="57">
        <v>3</v>
      </c>
      <c r="J19" s="57">
        <v>3.06</v>
      </c>
      <c r="K19" s="54">
        <f t="shared" si="3"/>
        <v>121843.845</v>
      </c>
      <c r="L19" s="54">
        <f t="shared" si="0"/>
        <v>12184.3845</v>
      </c>
      <c r="M19" s="54"/>
      <c r="N19" s="54"/>
      <c r="O19" s="54"/>
      <c r="P19" s="54"/>
      <c r="Q19" s="54"/>
      <c r="R19" s="54">
        <f t="shared" si="1"/>
        <v>134028.22950000002</v>
      </c>
      <c r="S19" s="54">
        <v>130962.22</v>
      </c>
      <c r="T19" s="54">
        <f t="shared" si="2"/>
        <v>3066.0095000000147</v>
      </c>
      <c r="U19" s="42"/>
      <c r="W19" s="59"/>
      <c r="X19" s="59"/>
    </row>
    <row r="20" spans="2:24" ht="15" customHeight="1">
      <c r="B20" s="50" t="s">
        <v>118</v>
      </c>
      <c r="C20" s="50" t="s">
        <v>82</v>
      </c>
      <c r="D20" s="49" t="s">
        <v>17</v>
      </c>
      <c r="E20" s="50"/>
      <c r="F20" s="51" t="s">
        <v>33</v>
      </c>
      <c r="G20" s="60">
        <v>1.125</v>
      </c>
      <c r="H20" s="57" t="s">
        <v>37</v>
      </c>
      <c r="I20" s="57">
        <v>4</v>
      </c>
      <c r="J20" s="57">
        <v>2.8</v>
      </c>
      <c r="K20" s="54">
        <f t="shared" si="3"/>
        <v>55745.549999999996</v>
      </c>
      <c r="L20" s="54">
        <f t="shared" si="0"/>
        <v>5574.555</v>
      </c>
      <c r="M20" s="54"/>
      <c r="N20" s="54"/>
      <c r="O20" s="54"/>
      <c r="P20" s="54"/>
      <c r="Q20" s="54"/>
      <c r="R20" s="54">
        <f t="shared" si="1"/>
        <v>61320.104999999996</v>
      </c>
      <c r="S20" s="54">
        <v>52122.09</v>
      </c>
      <c r="T20" s="54">
        <f t="shared" si="2"/>
        <v>9198.015</v>
      </c>
      <c r="U20" s="42"/>
      <c r="W20" s="59"/>
      <c r="X20" s="59"/>
    </row>
    <row r="21" spans="2:24" ht="15" customHeight="1">
      <c r="B21" s="50" t="s">
        <v>120</v>
      </c>
      <c r="C21" s="50" t="s">
        <v>82</v>
      </c>
      <c r="D21" s="49" t="s">
        <v>17</v>
      </c>
      <c r="E21" s="50"/>
      <c r="F21" s="51" t="s">
        <v>31</v>
      </c>
      <c r="G21" s="60">
        <v>1.125</v>
      </c>
      <c r="H21" s="57" t="s">
        <v>37</v>
      </c>
      <c r="I21" s="57">
        <v>4</v>
      </c>
      <c r="J21" s="57">
        <v>2.89</v>
      </c>
      <c r="K21" s="54">
        <f t="shared" si="3"/>
        <v>57537.371250000004</v>
      </c>
      <c r="L21" s="54">
        <f t="shared" si="0"/>
        <v>5753.737125000001</v>
      </c>
      <c r="M21" s="54"/>
      <c r="N21" s="54"/>
      <c r="O21" s="54"/>
      <c r="P21" s="54"/>
      <c r="Q21" s="54"/>
      <c r="R21" s="54">
        <f t="shared" si="1"/>
        <v>63291.108375</v>
      </c>
      <c r="S21" s="54">
        <v>54312.09</v>
      </c>
      <c r="T21" s="54">
        <f t="shared" si="2"/>
        <v>8979.018375000007</v>
      </c>
      <c r="U21" s="42"/>
      <c r="W21" s="59"/>
      <c r="X21" s="59"/>
    </row>
    <row r="22" spans="2:24" ht="15" customHeight="1">
      <c r="B22" s="49" t="s">
        <v>135</v>
      </c>
      <c r="C22" s="55" t="s">
        <v>81</v>
      </c>
      <c r="D22" s="49" t="s">
        <v>19</v>
      </c>
      <c r="E22" s="56"/>
      <c r="F22" s="51" t="s">
        <v>38</v>
      </c>
      <c r="G22" s="53">
        <v>1.15</v>
      </c>
      <c r="H22" s="57" t="s">
        <v>42</v>
      </c>
      <c r="I22" s="57">
        <v>1</v>
      </c>
      <c r="J22" s="53">
        <v>2.6</v>
      </c>
      <c r="K22" s="54">
        <f>J22*G22*17697</f>
        <v>52914.03</v>
      </c>
      <c r="L22" s="54">
        <f>K22*10%</f>
        <v>5291.403</v>
      </c>
      <c r="M22" s="54"/>
      <c r="N22" s="54">
        <f aca="true" t="shared" si="4" ref="N22:N35">G22*30%*17697</f>
        <v>6105.464999999999</v>
      </c>
      <c r="O22" s="54"/>
      <c r="P22" s="54"/>
      <c r="Q22" s="54"/>
      <c r="R22" s="54">
        <f t="shared" si="1"/>
        <v>64310.897999999994</v>
      </c>
      <c r="S22" s="54">
        <v>47297</v>
      </c>
      <c r="T22" s="54">
        <f t="shared" si="2"/>
        <v>17013.897999999994</v>
      </c>
      <c r="U22" s="38"/>
      <c r="W22" s="59"/>
      <c r="X22" s="59"/>
    </row>
    <row r="23" spans="2:24" ht="15" customHeight="1">
      <c r="B23" s="49" t="s">
        <v>104</v>
      </c>
      <c r="C23" s="55" t="s">
        <v>81</v>
      </c>
      <c r="D23" s="49" t="s">
        <v>19</v>
      </c>
      <c r="E23" s="56"/>
      <c r="F23" s="51" t="s">
        <v>43</v>
      </c>
      <c r="G23" s="53">
        <v>1.15</v>
      </c>
      <c r="H23" s="57" t="s">
        <v>42</v>
      </c>
      <c r="I23" s="57">
        <v>1</v>
      </c>
      <c r="J23" s="53">
        <v>2.69</v>
      </c>
      <c r="K23" s="54">
        <f aca="true" t="shared" si="5" ref="K23:K61">J23*G23*17697</f>
        <v>54745.669499999996</v>
      </c>
      <c r="L23" s="54">
        <f t="shared" si="0"/>
        <v>5474.56695</v>
      </c>
      <c r="M23" s="54"/>
      <c r="N23" s="54">
        <f t="shared" si="4"/>
        <v>6105.464999999999</v>
      </c>
      <c r="O23" s="54"/>
      <c r="P23" s="54"/>
      <c r="Q23" s="54"/>
      <c r="R23" s="54">
        <f t="shared" si="1"/>
        <v>66325.70145</v>
      </c>
      <c r="S23" s="54">
        <v>49983.41</v>
      </c>
      <c r="T23" s="54">
        <f t="shared" si="2"/>
        <v>16342.29144999999</v>
      </c>
      <c r="U23" s="38"/>
      <c r="W23" s="59"/>
      <c r="X23" s="59"/>
    </row>
    <row r="24" spans="2:24" ht="15" customHeight="1">
      <c r="B24" s="49" t="s">
        <v>106</v>
      </c>
      <c r="C24" s="55" t="s">
        <v>81</v>
      </c>
      <c r="D24" s="49" t="s">
        <v>3</v>
      </c>
      <c r="E24" s="56"/>
      <c r="F24" s="51" t="s">
        <v>35</v>
      </c>
      <c r="G24" s="53">
        <v>1.15</v>
      </c>
      <c r="H24" s="57" t="s">
        <v>42</v>
      </c>
      <c r="I24" s="57">
        <v>1</v>
      </c>
      <c r="J24" s="53">
        <v>2.51</v>
      </c>
      <c r="K24" s="54">
        <f t="shared" si="5"/>
        <v>51082.39049999999</v>
      </c>
      <c r="L24" s="54">
        <f t="shared" si="0"/>
        <v>5108.239049999999</v>
      </c>
      <c r="M24" s="54"/>
      <c r="N24" s="54">
        <f t="shared" si="4"/>
        <v>6105.464999999999</v>
      </c>
      <c r="O24" s="54"/>
      <c r="P24" s="54"/>
      <c r="Q24" s="54"/>
      <c r="R24" s="54">
        <f t="shared" si="1"/>
        <v>62296.09454999998</v>
      </c>
      <c r="S24" s="54">
        <v>44610.6</v>
      </c>
      <c r="T24" s="54">
        <f t="shared" si="2"/>
        <v>17685.49454999998</v>
      </c>
      <c r="U24" s="38"/>
      <c r="W24" s="59"/>
      <c r="X24" s="59"/>
    </row>
    <row r="25" spans="2:24" ht="15" customHeight="1">
      <c r="B25" s="49" t="s">
        <v>105</v>
      </c>
      <c r="C25" s="55" t="s">
        <v>81</v>
      </c>
      <c r="D25" s="49" t="s">
        <v>17</v>
      </c>
      <c r="E25" s="56"/>
      <c r="F25" s="51" t="s">
        <v>35</v>
      </c>
      <c r="G25" s="53">
        <v>1.15</v>
      </c>
      <c r="H25" s="57" t="s">
        <v>42</v>
      </c>
      <c r="I25" s="57">
        <v>1</v>
      </c>
      <c r="J25" s="53">
        <v>2.51</v>
      </c>
      <c r="K25" s="54">
        <f t="shared" si="5"/>
        <v>51082.39049999999</v>
      </c>
      <c r="L25" s="54">
        <f t="shared" si="0"/>
        <v>5108.239049999999</v>
      </c>
      <c r="M25" s="54"/>
      <c r="N25" s="54">
        <f t="shared" si="4"/>
        <v>6105.464999999999</v>
      </c>
      <c r="O25" s="54"/>
      <c r="P25" s="54"/>
      <c r="Q25" s="54"/>
      <c r="R25" s="54">
        <f t="shared" si="1"/>
        <v>62296.09454999998</v>
      </c>
      <c r="S25" s="54">
        <v>44610.6</v>
      </c>
      <c r="T25" s="54">
        <f t="shared" si="2"/>
        <v>17685.49454999998</v>
      </c>
      <c r="U25" s="38"/>
      <c r="W25" s="59"/>
      <c r="X25" s="59"/>
    </row>
    <row r="26" spans="2:24" ht="15" customHeight="1">
      <c r="B26" s="49" t="s">
        <v>124</v>
      </c>
      <c r="C26" s="55" t="s">
        <v>81</v>
      </c>
      <c r="D26" s="49" t="s">
        <v>17</v>
      </c>
      <c r="E26" s="56"/>
      <c r="F26" s="51" t="s">
        <v>33</v>
      </c>
      <c r="G26" s="53">
        <v>1.15</v>
      </c>
      <c r="H26" s="57" t="s">
        <v>42</v>
      </c>
      <c r="I26" s="57">
        <v>1</v>
      </c>
      <c r="J26" s="53">
        <v>2.48</v>
      </c>
      <c r="K26" s="54">
        <f t="shared" si="5"/>
        <v>50471.844</v>
      </c>
      <c r="L26" s="54">
        <f t="shared" si="0"/>
        <v>5047.1844</v>
      </c>
      <c r="M26" s="54"/>
      <c r="N26" s="54">
        <f t="shared" si="4"/>
        <v>6105.464999999999</v>
      </c>
      <c r="O26" s="54"/>
      <c r="P26" s="54"/>
      <c r="Q26" s="54"/>
      <c r="R26" s="54">
        <f t="shared" si="1"/>
        <v>61624.49339999999</v>
      </c>
      <c r="S26" s="54">
        <v>43715.13</v>
      </c>
      <c r="T26" s="54">
        <f t="shared" si="2"/>
        <v>17909.363399999995</v>
      </c>
      <c r="U26" s="38"/>
      <c r="W26" s="59"/>
      <c r="X26" s="59"/>
    </row>
    <row r="27" spans="2:24" ht="15" customHeight="1">
      <c r="B27" s="49" t="s">
        <v>121</v>
      </c>
      <c r="C27" s="55" t="s">
        <v>81</v>
      </c>
      <c r="D27" s="49" t="s">
        <v>17</v>
      </c>
      <c r="E27" s="56"/>
      <c r="F27" s="51" t="s">
        <v>49</v>
      </c>
      <c r="G27" s="53">
        <v>1.15</v>
      </c>
      <c r="H27" s="57" t="s">
        <v>42</v>
      </c>
      <c r="I27" s="57">
        <v>1</v>
      </c>
      <c r="J27" s="53">
        <v>2.63</v>
      </c>
      <c r="K27" s="54">
        <f t="shared" si="5"/>
        <v>53524.576499999996</v>
      </c>
      <c r="L27" s="54">
        <f t="shared" si="0"/>
        <v>5352.45765</v>
      </c>
      <c r="M27" s="54"/>
      <c r="N27" s="54">
        <f t="shared" si="4"/>
        <v>6105.464999999999</v>
      </c>
      <c r="O27" s="54"/>
      <c r="P27" s="54"/>
      <c r="Q27" s="54"/>
      <c r="R27" s="54">
        <f t="shared" si="1"/>
        <v>64982.49914999999</v>
      </c>
      <c r="S27" s="54">
        <v>48192.47</v>
      </c>
      <c r="T27" s="54">
        <f t="shared" si="2"/>
        <v>16790.029149999988</v>
      </c>
      <c r="U27" s="38"/>
      <c r="W27" s="59"/>
      <c r="X27" s="59"/>
    </row>
    <row r="28" spans="2:24" ht="15" customHeight="1">
      <c r="B28" s="49" t="s">
        <v>114</v>
      </c>
      <c r="C28" s="55" t="s">
        <v>81</v>
      </c>
      <c r="D28" s="49" t="s">
        <v>17</v>
      </c>
      <c r="E28" s="56"/>
      <c r="F28" s="51" t="s">
        <v>33</v>
      </c>
      <c r="G28" s="53">
        <v>1.3</v>
      </c>
      <c r="H28" s="57" t="s">
        <v>42</v>
      </c>
      <c r="I28" s="57">
        <v>1</v>
      </c>
      <c r="J28" s="53">
        <v>2.48</v>
      </c>
      <c r="K28" s="54">
        <f t="shared" si="5"/>
        <v>57055.128000000004</v>
      </c>
      <c r="L28" s="54">
        <f t="shared" si="0"/>
        <v>5705.5128</v>
      </c>
      <c r="M28" s="54"/>
      <c r="N28" s="54">
        <f t="shared" si="4"/>
        <v>6901.83</v>
      </c>
      <c r="O28" s="54"/>
      <c r="P28" s="54"/>
      <c r="Q28" s="54"/>
      <c r="R28" s="54">
        <f t="shared" si="1"/>
        <v>69662.47080000001</v>
      </c>
      <c r="S28" s="54">
        <v>49417.1</v>
      </c>
      <c r="T28" s="54">
        <f t="shared" si="2"/>
        <v>20245.37080000001</v>
      </c>
      <c r="U28" s="38"/>
      <c r="W28" s="59"/>
      <c r="X28" s="59"/>
    </row>
    <row r="29" spans="2:24" ht="15" customHeight="1">
      <c r="B29" s="13" t="s">
        <v>178</v>
      </c>
      <c r="C29" s="55" t="s">
        <v>81</v>
      </c>
      <c r="D29" s="49" t="s">
        <v>17</v>
      </c>
      <c r="E29" s="56"/>
      <c r="F29" s="51" t="s">
        <v>34</v>
      </c>
      <c r="G29" s="53">
        <v>1.15</v>
      </c>
      <c r="H29" s="57" t="s">
        <v>42</v>
      </c>
      <c r="I29" s="57">
        <v>1</v>
      </c>
      <c r="J29" s="53">
        <v>2.45</v>
      </c>
      <c r="K29" s="54">
        <f t="shared" si="5"/>
        <v>49861.2975</v>
      </c>
      <c r="L29" s="54">
        <f t="shared" si="0"/>
        <v>4986.12975</v>
      </c>
      <c r="M29" s="54"/>
      <c r="N29" s="54">
        <f t="shared" si="4"/>
        <v>6105.464999999999</v>
      </c>
      <c r="O29" s="54"/>
      <c r="P29" s="54"/>
      <c r="Q29" s="54"/>
      <c r="R29" s="54">
        <f t="shared" si="1"/>
        <v>60952.89225</v>
      </c>
      <c r="S29" s="54">
        <v>42819.66</v>
      </c>
      <c r="T29" s="54">
        <f t="shared" si="2"/>
        <v>18133.232249999994</v>
      </c>
      <c r="U29" s="38"/>
      <c r="W29" s="59"/>
      <c r="X29" s="59"/>
    </row>
    <row r="30" spans="2:24" ht="15" customHeight="1">
      <c r="B30" s="49" t="s">
        <v>119</v>
      </c>
      <c r="C30" s="55" t="s">
        <v>81</v>
      </c>
      <c r="D30" s="49" t="s">
        <v>17</v>
      </c>
      <c r="E30" s="56"/>
      <c r="F30" s="51" t="s">
        <v>31</v>
      </c>
      <c r="G30" s="53">
        <v>1.15</v>
      </c>
      <c r="H30" s="57" t="s">
        <v>42</v>
      </c>
      <c r="I30" s="57">
        <v>1</v>
      </c>
      <c r="J30" s="53">
        <v>2.54</v>
      </c>
      <c r="K30" s="54">
        <f t="shared" si="5"/>
        <v>51692.937</v>
      </c>
      <c r="L30" s="54">
        <f t="shared" si="0"/>
        <v>5169.2937</v>
      </c>
      <c r="M30" s="54"/>
      <c r="N30" s="54">
        <f t="shared" si="4"/>
        <v>6105.464999999999</v>
      </c>
      <c r="O30" s="54"/>
      <c r="P30" s="54"/>
      <c r="Q30" s="54"/>
      <c r="R30" s="54">
        <f t="shared" si="1"/>
        <v>62967.6957</v>
      </c>
      <c r="S30" s="54">
        <v>45506.07</v>
      </c>
      <c r="T30" s="54">
        <f t="shared" si="2"/>
        <v>17461.625699999997</v>
      </c>
      <c r="U30" s="38"/>
      <c r="W30" s="59"/>
      <c r="X30" s="59"/>
    </row>
    <row r="31" spans="2:24" ht="15" customHeight="1">
      <c r="B31" s="49" t="s">
        <v>150</v>
      </c>
      <c r="C31" s="55" t="s">
        <v>81</v>
      </c>
      <c r="D31" s="49" t="s">
        <v>17</v>
      </c>
      <c r="E31" s="56"/>
      <c r="F31" s="51" t="s">
        <v>35</v>
      </c>
      <c r="G31" s="53">
        <v>1.15</v>
      </c>
      <c r="H31" s="57" t="s">
        <v>42</v>
      </c>
      <c r="I31" s="57">
        <v>1</v>
      </c>
      <c r="J31" s="53">
        <v>2.51</v>
      </c>
      <c r="K31" s="54">
        <f t="shared" si="5"/>
        <v>51082.39049999999</v>
      </c>
      <c r="L31" s="54">
        <f t="shared" si="0"/>
        <v>5108.239049999999</v>
      </c>
      <c r="M31" s="54"/>
      <c r="N31" s="54">
        <f t="shared" si="4"/>
        <v>6105.464999999999</v>
      </c>
      <c r="O31" s="54"/>
      <c r="P31" s="54"/>
      <c r="Q31" s="54"/>
      <c r="R31" s="54">
        <f t="shared" si="1"/>
        <v>62296.09454999998</v>
      </c>
      <c r="S31" s="54">
        <v>44610.6</v>
      </c>
      <c r="T31" s="54">
        <f t="shared" si="2"/>
        <v>17685.49454999998</v>
      </c>
      <c r="U31" s="38"/>
      <c r="W31" s="59"/>
      <c r="X31" s="59"/>
    </row>
    <row r="32" spans="2:24" ht="15" customHeight="1">
      <c r="B32" s="13" t="s">
        <v>180</v>
      </c>
      <c r="C32" s="55" t="s">
        <v>81</v>
      </c>
      <c r="D32" s="49" t="s">
        <v>17</v>
      </c>
      <c r="E32" s="56"/>
      <c r="F32" s="51" t="s">
        <v>41</v>
      </c>
      <c r="G32" s="53">
        <v>1.15</v>
      </c>
      <c r="H32" s="57" t="s">
        <v>42</v>
      </c>
      <c r="I32" s="57">
        <v>1</v>
      </c>
      <c r="J32" s="53">
        <v>2.57</v>
      </c>
      <c r="K32" s="54">
        <f t="shared" si="5"/>
        <v>52303.483499999995</v>
      </c>
      <c r="L32" s="54">
        <f t="shared" si="0"/>
        <v>5230.34835</v>
      </c>
      <c r="M32" s="54"/>
      <c r="N32" s="54">
        <f t="shared" si="4"/>
        <v>6105.464999999999</v>
      </c>
      <c r="O32" s="54"/>
      <c r="P32" s="54"/>
      <c r="Q32" s="54"/>
      <c r="R32" s="54">
        <f t="shared" si="1"/>
        <v>63639.29684999999</v>
      </c>
      <c r="S32" s="54">
        <v>46401.53</v>
      </c>
      <c r="T32" s="54">
        <f t="shared" si="2"/>
        <v>17237.766849999993</v>
      </c>
      <c r="U32" s="38"/>
      <c r="W32" s="59"/>
      <c r="X32" s="59"/>
    </row>
    <row r="33" spans="2:24" ht="15" customHeight="1">
      <c r="B33" s="49" t="s">
        <v>153</v>
      </c>
      <c r="C33" s="55" t="s">
        <v>81</v>
      </c>
      <c r="D33" s="49" t="s">
        <v>3</v>
      </c>
      <c r="E33" s="56"/>
      <c r="F33" s="51" t="s">
        <v>35</v>
      </c>
      <c r="G33" s="53">
        <v>1.15</v>
      </c>
      <c r="H33" s="57" t="s">
        <v>42</v>
      </c>
      <c r="I33" s="57">
        <v>1</v>
      </c>
      <c r="J33" s="53">
        <v>2.51</v>
      </c>
      <c r="K33" s="54">
        <f t="shared" si="5"/>
        <v>51082.39049999999</v>
      </c>
      <c r="L33" s="54">
        <f t="shared" si="0"/>
        <v>5108.239049999999</v>
      </c>
      <c r="M33" s="54"/>
      <c r="N33" s="54">
        <f t="shared" si="4"/>
        <v>6105.464999999999</v>
      </c>
      <c r="O33" s="54"/>
      <c r="P33" s="54"/>
      <c r="Q33" s="54"/>
      <c r="R33" s="54">
        <f t="shared" si="1"/>
        <v>62296.09454999998</v>
      </c>
      <c r="S33" s="54">
        <v>44610.6</v>
      </c>
      <c r="T33" s="54">
        <f t="shared" si="2"/>
        <v>17685.49454999998</v>
      </c>
      <c r="U33" s="38"/>
      <c r="W33" s="59"/>
      <c r="X33" s="59"/>
    </row>
    <row r="34" spans="2:24" ht="15" customHeight="1">
      <c r="B34" s="49" t="s">
        <v>155</v>
      </c>
      <c r="C34" s="55" t="s">
        <v>81</v>
      </c>
      <c r="D34" s="49" t="s">
        <v>3</v>
      </c>
      <c r="E34" s="56"/>
      <c r="F34" s="51" t="s">
        <v>31</v>
      </c>
      <c r="G34" s="53">
        <v>1.15</v>
      </c>
      <c r="H34" s="57" t="s">
        <v>42</v>
      </c>
      <c r="I34" s="57">
        <v>1</v>
      </c>
      <c r="J34" s="53">
        <v>2.54</v>
      </c>
      <c r="K34" s="54">
        <f t="shared" si="5"/>
        <v>51692.937</v>
      </c>
      <c r="L34" s="54">
        <f t="shared" si="0"/>
        <v>5169.2937</v>
      </c>
      <c r="M34" s="54"/>
      <c r="N34" s="54">
        <f t="shared" si="4"/>
        <v>6105.464999999999</v>
      </c>
      <c r="O34" s="54"/>
      <c r="P34" s="54"/>
      <c r="Q34" s="54"/>
      <c r="R34" s="54">
        <f t="shared" si="1"/>
        <v>62967.6957</v>
      </c>
      <c r="S34" s="54">
        <v>45506.07</v>
      </c>
      <c r="T34" s="54">
        <f t="shared" si="2"/>
        <v>17461.625699999997</v>
      </c>
      <c r="U34" s="38"/>
      <c r="W34" s="59"/>
      <c r="X34" s="59"/>
    </row>
    <row r="35" spans="2:24" ht="15" customHeight="1">
      <c r="B35" s="49" t="s">
        <v>156</v>
      </c>
      <c r="C35" s="55" t="s">
        <v>81</v>
      </c>
      <c r="D35" s="49" t="s">
        <v>19</v>
      </c>
      <c r="E35" s="56"/>
      <c r="F35" s="51" t="s">
        <v>41</v>
      </c>
      <c r="G35" s="53">
        <v>1.15</v>
      </c>
      <c r="H35" s="57" t="s">
        <v>42</v>
      </c>
      <c r="I35" s="57">
        <v>1</v>
      </c>
      <c r="J35" s="53">
        <v>2.57</v>
      </c>
      <c r="K35" s="54">
        <f>J35*G35*17697</f>
        <v>52303.483499999995</v>
      </c>
      <c r="L35" s="54">
        <f t="shared" si="0"/>
        <v>5230.34835</v>
      </c>
      <c r="M35" s="54"/>
      <c r="N35" s="54">
        <f t="shared" si="4"/>
        <v>6105.464999999999</v>
      </c>
      <c r="O35" s="54"/>
      <c r="P35" s="54"/>
      <c r="Q35" s="54"/>
      <c r="R35" s="54">
        <f t="shared" si="1"/>
        <v>63639.29684999999</v>
      </c>
      <c r="S35" s="54">
        <v>46401.53</v>
      </c>
      <c r="T35" s="54">
        <f t="shared" si="2"/>
        <v>17237.766849999993</v>
      </c>
      <c r="U35" s="38"/>
      <c r="W35" s="59"/>
      <c r="X35" s="59"/>
    </row>
    <row r="36" spans="2:24" ht="33.75" customHeight="1">
      <c r="B36" s="55" t="s">
        <v>194</v>
      </c>
      <c r="C36" s="55" t="s">
        <v>142</v>
      </c>
      <c r="D36" s="49" t="s">
        <v>3</v>
      </c>
      <c r="E36" s="56"/>
      <c r="F36" s="51" t="s">
        <v>49</v>
      </c>
      <c r="G36" s="52">
        <v>1</v>
      </c>
      <c r="H36" s="57" t="s">
        <v>42</v>
      </c>
      <c r="I36" s="57">
        <v>1</v>
      </c>
      <c r="J36" s="53">
        <v>2.63</v>
      </c>
      <c r="K36" s="54">
        <f>J36*G36*17697</f>
        <v>46543.11</v>
      </c>
      <c r="L36" s="54">
        <f t="shared" si="0"/>
        <v>4654.311000000001</v>
      </c>
      <c r="M36" s="54"/>
      <c r="N36" s="54"/>
      <c r="O36" s="54"/>
      <c r="P36" s="54"/>
      <c r="Q36" s="54"/>
      <c r="R36" s="54">
        <f>SUM(K36:Q36)</f>
        <v>51197.421</v>
      </c>
      <c r="S36" s="54">
        <v>33270.36</v>
      </c>
      <c r="T36" s="54">
        <f t="shared" si="2"/>
        <v>17927.061</v>
      </c>
      <c r="U36" s="54">
        <f>1.88*17697</f>
        <v>33270.36</v>
      </c>
      <c r="W36" s="59"/>
      <c r="X36" s="59"/>
    </row>
    <row r="37" spans="2:21" ht="15" customHeight="1">
      <c r="B37" s="55" t="s">
        <v>126</v>
      </c>
      <c r="C37" s="55" t="s">
        <v>89</v>
      </c>
      <c r="D37" s="49" t="s">
        <v>17</v>
      </c>
      <c r="E37" s="56"/>
      <c r="F37" s="51" t="s">
        <v>40</v>
      </c>
      <c r="G37" s="58">
        <v>0.5</v>
      </c>
      <c r="H37" s="57" t="s">
        <v>37</v>
      </c>
      <c r="I37" s="57">
        <v>4</v>
      </c>
      <c r="J37" s="57">
        <v>3.03</v>
      </c>
      <c r="K37" s="54">
        <f t="shared" si="5"/>
        <v>26810.954999999998</v>
      </c>
      <c r="L37" s="54">
        <f>K37*10%</f>
        <v>2681.0955</v>
      </c>
      <c r="M37" s="54"/>
      <c r="N37" s="54"/>
      <c r="O37" s="54"/>
      <c r="P37" s="54"/>
      <c r="Q37" s="54"/>
      <c r="R37" s="54">
        <f t="shared" si="1"/>
        <v>29492.050499999998</v>
      </c>
      <c r="S37" s="54">
        <v>26085.38</v>
      </c>
      <c r="T37" s="54">
        <f t="shared" si="2"/>
        <v>3406.6704999999965</v>
      </c>
      <c r="U37" s="38"/>
    </row>
    <row r="38" spans="2:21" ht="13.5" customHeight="1">
      <c r="B38" s="55" t="s">
        <v>126</v>
      </c>
      <c r="C38" s="55" t="s">
        <v>88</v>
      </c>
      <c r="D38" s="49" t="s">
        <v>17</v>
      </c>
      <c r="E38" s="56"/>
      <c r="F38" s="51" t="s">
        <v>40</v>
      </c>
      <c r="G38" s="58">
        <v>1.5</v>
      </c>
      <c r="H38" s="57" t="s">
        <v>37</v>
      </c>
      <c r="I38" s="57">
        <v>4</v>
      </c>
      <c r="J38" s="57">
        <v>3.03</v>
      </c>
      <c r="K38" s="54">
        <f t="shared" si="5"/>
        <v>80432.865</v>
      </c>
      <c r="L38" s="54">
        <f t="shared" si="0"/>
        <v>8043.286500000001</v>
      </c>
      <c r="M38" s="54"/>
      <c r="N38" s="54"/>
      <c r="O38" s="54">
        <f>K38/2</f>
        <v>40216.4325</v>
      </c>
      <c r="P38" s="54"/>
      <c r="Q38" s="54"/>
      <c r="R38" s="54">
        <f t="shared" si="1"/>
        <v>128692.584</v>
      </c>
      <c r="S38" s="54">
        <v>113827.1</v>
      </c>
      <c r="T38" s="54">
        <f t="shared" si="2"/>
        <v>14865.483999999997</v>
      </c>
      <c r="U38" s="38"/>
    </row>
    <row r="39" spans="2:21" ht="15.75" customHeight="1">
      <c r="B39" s="49" t="s">
        <v>128</v>
      </c>
      <c r="C39" s="49" t="s">
        <v>116</v>
      </c>
      <c r="D39" s="49" t="s">
        <v>17</v>
      </c>
      <c r="E39" s="56"/>
      <c r="F39" s="56"/>
      <c r="G39" s="52">
        <v>1</v>
      </c>
      <c r="H39" s="57" t="s">
        <v>44</v>
      </c>
      <c r="I39" s="57">
        <v>2</v>
      </c>
      <c r="J39" s="57">
        <v>2.44</v>
      </c>
      <c r="K39" s="54">
        <f t="shared" si="5"/>
        <v>43180.68</v>
      </c>
      <c r="L39" s="54">
        <f t="shared" si="0"/>
        <v>4318.068</v>
      </c>
      <c r="M39" s="54"/>
      <c r="N39" s="54"/>
      <c r="O39" s="54"/>
      <c r="P39" s="54"/>
      <c r="Q39" s="54"/>
      <c r="R39" s="54">
        <f t="shared" si="1"/>
        <v>47498.748</v>
      </c>
      <c r="S39" s="54">
        <v>33288.06</v>
      </c>
      <c r="T39" s="54">
        <f t="shared" si="2"/>
        <v>14210.688000000002</v>
      </c>
      <c r="U39" s="38"/>
    </row>
    <row r="40" spans="2:22" ht="15" customHeight="1">
      <c r="B40" s="49" t="s">
        <v>66</v>
      </c>
      <c r="C40" s="49" t="s">
        <v>90</v>
      </c>
      <c r="D40" s="55" t="s">
        <v>3</v>
      </c>
      <c r="E40" s="56"/>
      <c r="F40" s="56"/>
      <c r="G40" s="52">
        <v>1</v>
      </c>
      <c r="H40" s="57" t="s">
        <v>45</v>
      </c>
      <c r="I40" s="57">
        <v>4</v>
      </c>
      <c r="J40" s="53">
        <v>2.51</v>
      </c>
      <c r="K40" s="54">
        <f t="shared" si="5"/>
        <v>44419.469999999994</v>
      </c>
      <c r="L40" s="54">
        <f t="shared" si="0"/>
        <v>4441.946999999999</v>
      </c>
      <c r="M40" s="54"/>
      <c r="N40" s="54"/>
      <c r="O40" s="54"/>
      <c r="P40" s="54"/>
      <c r="Q40" s="61"/>
      <c r="R40" s="54">
        <f t="shared" si="1"/>
        <v>48861.416999999994</v>
      </c>
      <c r="S40" s="54">
        <v>38154.73</v>
      </c>
      <c r="T40" s="54">
        <f t="shared" si="2"/>
        <v>10706.68699999999</v>
      </c>
      <c r="U40" s="38"/>
      <c r="V40" s="62"/>
    </row>
    <row r="41" spans="2:22" ht="15" customHeight="1">
      <c r="B41" s="49" t="s">
        <v>103</v>
      </c>
      <c r="C41" s="49" t="s">
        <v>90</v>
      </c>
      <c r="D41" s="55" t="s">
        <v>19</v>
      </c>
      <c r="E41" s="56"/>
      <c r="F41" s="56"/>
      <c r="G41" s="52">
        <v>1</v>
      </c>
      <c r="H41" s="57" t="s">
        <v>45</v>
      </c>
      <c r="I41" s="57">
        <v>4</v>
      </c>
      <c r="J41" s="53">
        <v>2.51</v>
      </c>
      <c r="K41" s="54">
        <f t="shared" si="5"/>
        <v>44419.469999999994</v>
      </c>
      <c r="L41" s="54">
        <f t="shared" si="0"/>
        <v>4441.946999999999</v>
      </c>
      <c r="M41" s="54"/>
      <c r="N41" s="54"/>
      <c r="O41" s="54"/>
      <c r="P41" s="54"/>
      <c r="Q41" s="61"/>
      <c r="R41" s="54">
        <f t="shared" si="1"/>
        <v>48861.416999999994</v>
      </c>
      <c r="S41" s="54">
        <v>38154.73</v>
      </c>
      <c r="T41" s="54">
        <f t="shared" si="2"/>
        <v>10706.68699999999</v>
      </c>
      <c r="U41" s="38"/>
      <c r="V41" s="62"/>
    </row>
    <row r="42" spans="2:21" ht="15" customHeight="1">
      <c r="B42" s="49" t="s">
        <v>67</v>
      </c>
      <c r="C42" s="49" t="s">
        <v>91</v>
      </c>
      <c r="D42" s="56" t="s">
        <v>3</v>
      </c>
      <c r="E42" s="56"/>
      <c r="F42" s="56"/>
      <c r="G42" s="52">
        <v>1</v>
      </c>
      <c r="H42" s="57" t="s">
        <v>45</v>
      </c>
      <c r="I42" s="57">
        <v>4</v>
      </c>
      <c r="J42" s="53">
        <v>2.51</v>
      </c>
      <c r="K42" s="54">
        <f t="shared" si="5"/>
        <v>44419.469999999994</v>
      </c>
      <c r="L42" s="54">
        <f t="shared" si="0"/>
        <v>4441.946999999999</v>
      </c>
      <c r="M42" s="54"/>
      <c r="N42" s="54"/>
      <c r="O42" s="54"/>
      <c r="P42" s="54"/>
      <c r="Q42" s="54"/>
      <c r="R42" s="54">
        <f t="shared" si="1"/>
        <v>48861.416999999994</v>
      </c>
      <c r="S42" s="54">
        <v>38154.73</v>
      </c>
      <c r="T42" s="54">
        <f t="shared" si="2"/>
        <v>10706.68699999999</v>
      </c>
      <c r="U42" s="38"/>
    </row>
    <row r="43" spans="2:21" ht="15" customHeight="1">
      <c r="B43" s="56" t="s">
        <v>68</v>
      </c>
      <c r="C43" s="56" t="s">
        <v>92</v>
      </c>
      <c r="D43" s="49" t="s">
        <v>17</v>
      </c>
      <c r="E43" s="56"/>
      <c r="F43" s="51" t="s">
        <v>40</v>
      </c>
      <c r="G43" s="52">
        <v>1</v>
      </c>
      <c r="H43" s="57" t="s">
        <v>32</v>
      </c>
      <c r="I43" s="57">
        <v>3</v>
      </c>
      <c r="J43" s="53">
        <v>2.96</v>
      </c>
      <c r="K43" s="54">
        <f t="shared" si="5"/>
        <v>52383.12</v>
      </c>
      <c r="L43" s="54">
        <f t="shared" si="0"/>
        <v>5238.312000000001</v>
      </c>
      <c r="M43" s="54"/>
      <c r="N43" s="54">
        <f>G43*17697*30%</f>
        <v>5309.099999999999</v>
      </c>
      <c r="O43" s="54"/>
      <c r="P43" s="54"/>
      <c r="Q43" s="54"/>
      <c r="R43" s="54">
        <f t="shared" si="1"/>
        <v>62930.532</v>
      </c>
      <c r="S43" s="54">
        <v>52029.18</v>
      </c>
      <c r="T43" s="54">
        <f t="shared" si="2"/>
        <v>10901.351999999999</v>
      </c>
      <c r="U43" s="38"/>
    </row>
    <row r="44" spans="2:21" ht="15" customHeight="1">
      <c r="B44" s="56" t="s">
        <v>68</v>
      </c>
      <c r="C44" s="56" t="s">
        <v>93</v>
      </c>
      <c r="D44" s="49" t="s">
        <v>17</v>
      </c>
      <c r="E44" s="56"/>
      <c r="F44" s="51"/>
      <c r="G44" s="58">
        <v>0.5</v>
      </c>
      <c r="H44" s="57" t="s">
        <v>46</v>
      </c>
      <c r="I44" s="57">
        <v>5</v>
      </c>
      <c r="J44" s="53">
        <v>2.54</v>
      </c>
      <c r="K44" s="54">
        <f t="shared" si="5"/>
        <v>22475.19</v>
      </c>
      <c r="L44" s="54">
        <f t="shared" si="0"/>
        <v>2247.519</v>
      </c>
      <c r="M44" s="54"/>
      <c r="N44" s="54">
        <f>G44*17697*30%</f>
        <v>2654.5499999999997</v>
      </c>
      <c r="O44" s="54"/>
      <c r="P44" s="54"/>
      <c r="Q44" s="54"/>
      <c r="R44" s="54">
        <f t="shared" si="1"/>
        <v>27377.259</v>
      </c>
      <c r="S44" s="54">
        <v>23094.59</v>
      </c>
      <c r="T44" s="54">
        <f t="shared" si="2"/>
        <v>4282.668999999998</v>
      </c>
      <c r="U44" s="38"/>
    </row>
    <row r="45" spans="2:21" ht="15" customHeight="1">
      <c r="B45" s="56" t="s">
        <v>69</v>
      </c>
      <c r="C45" s="56" t="s">
        <v>93</v>
      </c>
      <c r="D45" s="49"/>
      <c r="E45" s="56"/>
      <c r="F45" s="56"/>
      <c r="G45" s="58">
        <v>1.5</v>
      </c>
      <c r="H45" s="57" t="s">
        <v>46</v>
      </c>
      <c r="I45" s="57">
        <v>5</v>
      </c>
      <c r="J45" s="53">
        <v>2.54</v>
      </c>
      <c r="K45" s="54">
        <f t="shared" si="5"/>
        <v>67425.57</v>
      </c>
      <c r="L45" s="54">
        <f t="shared" si="0"/>
        <v>6742.557000000001</v>
      </c>
      <c r="M45" s="54"/>
      <c r="N45" s="54">
        <f>G45*17697*30%</f>
        <v>7963.65</v>
      </c>
      <c r="O45" s="54"/>
      <c r="P45" s="54"/>
      <c r="Q45" s="54"/>
      <c r="R45" s="54">
        <f t="shared" si="1"/>
        <v>82131.777</v>
      </c>
      <c r="S45" s="54">
        <v>69283.76</v>
      </c>
      <c r="T45" s="54">
        <f t="shared" si="2"/>
        <v>12848.017000000007</v>
      </c>
      <c r="U45" s="38"/>
    </row>
    <row r="46" spans="2:21" ht="14.25" customHeight="1">
      <c r="B46" s="56" t="s">
        <v>134</v>
      </c>
      <c r="C46" s="56" t="s">
        <v>94</v>
      </c>
      <c r="D46" s="49"/>
      <c r="E46" s="56"/>
      <c r="F46" s="56"/>
      <c r="G46" s="58">
        <v>0.5</v>
      </c>
      <c r="H46" s="57" t="s">
        <v>47</v>
      </c>
      <c r="I46" s="57">
        <v>3</v>
      </c>
      <c r="J46" s="57">
        <v>2.47</v>
      </c>
      <c r="K46" s="54">
        <f t="shared" si="5"/>
        <v>21855.795000000002</v>
      </c>
      <c r="L46" s="54">
        <f t="shared" si="0"/>
        <v>2185.5795000000003</v>
      </c>
      <c r="M46" s="54"/>
      <c r="N46" s="54"/>
      <c r="O46" s="54"/>
      <c r="P46" s="54"/>
      <c r="Q46" s="54"/>
      <c r="R46" s="54">
        <f t="shared" si="1"/>
        <v>24041.3745</v>
      </c>
      <c r="S46" s="54">
        <v>17812.03</v>
      </c>
      <c r="T46" s="54">
        <f t="shared" si="2"/>
        <v>6229.344500000003</v>
      </c>
      <c r="U46" s="38"/>
    </row>
    <row r="47" spans="2:21" ht="14.25" customHeight="1">
      <c r="B47" s="56" t="s">
        <v>70</v>
      </c>
      <c r="C47" s="56" t="s">
        <v>94</v>
      </c>
      <c r="D47" s="49"/>
      <c r="E47" s="56"/>
      <c r="F47" s="56"/>
      <c r="G47" s="58">
        <v>0.5</v>
      </c>
      <c r="H47" s="57" t="s">
        <v>47</v>
      </c>
      <c r="I47" s="57">
        <v>3</v>
      </c>
      <c r="J47" s="57">
        <v>2.47</v>
      </c>
      <c r="K47" s="54">
        <f t="shared" si="5"/>
        <v>21855.795000000002</v>
      </c>
      <c r="L47" s="54">
        <f t="shared" si="0"/>
        <v>2185.5795000000003</v>
      </c>
      <c r="M47" s="54"/>
      <c r="N47" s="54"/>
      <c r="O47" s="54"/>
      <c r="P47" s="54"/>
      <c r="Q47" s="54"/>
      <c r="R47" s="54">
        <f t="shared" si="1"/>
        <v>24041.3745</v>
      </c>
      <c r="S47" s="54">
        <v>17812.03</v>
      </c>
      <c r="T47" s="54">
        <f t="shared" si="2"/>
        <v>6229.344500000003</v>
      </c>
      <c r="U47" s="38"/>
    </row>
    <row r="48" spans="2:21" ht="14.25" customHeight="1">
      <c r="B48" s="56" t="s">
        <v>138</v>
      </c>
      <c r="C48" s="56" t="s">
        <v>95</v>
      </c>
      <c r="D48" s="49"/>
      <c r="E48" s="56"/>
      <c r="F48" s="56"/>
      <c r="G48" s="58">
        <v>0.5</v>
      </c>
      <c r="H48" s="57" t="s">
        <v>47</v>
      </c>
      <c r="I48" s="57">
        <v>3</v>
      </c>
      <c r="J48" s="57">
        <v>2.47</v>
      </c>
      <c r="K48" s="54">
        <f t="shared" si="5"/>
        <v>21855.795000000002</v>
      </c>
      <c r="L48" s="54">
        <f t="shared" si="0"/>
        <v>2185.5795000000003</v>
      </c>
      <c r="M48" s="54"/>
      <c r="N48" s="54"/>
      <c r="O48" s="54"/>
      <c r="P48" s="54"/>
      <c r="Q48" s="54"/>
      <c r="R48" s="54">
        <f t="shared" si="1"/>
        <v>24041.3745</v>
      </c>
      <c r="S48" s="54">
        <v>17812.03</v>
      </c>
      <c r="T48" s="54">
        <f t="shared" si="2"/>
        <v>6229.344500000003</v>
      </c>
      <c r="U48" s="38"/>
    </row>
    <row r="49" spans="2:21" ht="14.25" customHeight="1">
      <c r="B49" s="56" t="s">
        <v>137</v>
      </c>
      <c r="C49" s="56" t="s">
        <v>96</v>
      </c>
      <c r="D49" s="49"/>
      <c r="E49" s="56"/>
      <c r="F49" s="56"/>
      <c r="G49" s="58">
        <v>1.5</v>
      </c>
      <c r="H49" s="57" t="s">
        <v>44</v>
      </c>
      <c r="I49" s="57">
        <v>2</v>
      </c>
      <c r="J49" s="57">
        <v>2.44</v>
      </c>
      <c r="K49" s="54">
        <f t="shared" si="5"/>
        <v>64771.020000000004</v>
      </c>
      <c r="L49" s="54">
        <f t="shared" si="0"/>
        <v>6477.102000000001</v>
      </c>
      <c r="M49" s="54"/>
      <c r="N49" s="54"/>
      <c r="O49" s="54"/>
      <c r="P49" s="54"/>
      <c r="Q49" s="54"/>
      <c r="R49" s="54">
        <f t="shared" si="1"/>
        <v>71248.122</v>
      </c>
      <c r="S49" s="63">
        <v>49932.1</v>
      </c>
      <c r="T49" s="54">
        <f t="shared" si="2"/>
        <v>21316.022000000004</v>
      </c>
      <c r="U49" s="38"/>
    </row>
    <row r="50" spans="2:21" ht="14.25" customHeight="1">
      <c r="B50" s="49" t="s">
        <v>128</v>
      </c>
      <c r="C50" s="56" t="s">
        <v>96</v>
      </c>
      <c r="D50" s="56"/>
      <c r="E50" s="56"/>
      <c r="F50" s="56"/>
      <c r="G50" s="58">
        <v>0.5</v>
      </c>
      <c r="H50" s="57" t="s">
        <v>44</v>
      </c>
      <c r="I50" s="57">
        <v>2</v>
      </c>
      <c r="J50" s="57">
        <v>2.44</v>
      </c>
      <c r="K50" s="54">
        <f t="shared" si="5"/>
        <v>21590.34</v>
      </c>
      <c r="L50" s="54">
        <f t="shared" si="0"/>
        <v>2159.034</v>
      </c>
      <c r="M50" s="54"/>
      <c r="N50" s="54"/>
      <c r="O50" s="54"/>
      <c r="P50" s="54"/>
      <c r="Q50" s="54"/>
      <c r="R50" s="54">
        <f t="shared" si="1"/>
        <v>23749.374</v>
      </c>
      <c r="S50" s="63">
        <v>16644.03</v>
      </c>
      <c r="T50" s="54">
        <f t="shared" si="2"/>
        <v>7105.344000000001</v>
      </c>
      <c r="U50" s="38"/>
    </row>
    <row r="51" spans="2:21" ht="14.25" customHeight="1">
      <c r="B51" s="49" t="s">
        <v>70</v>
      </c>
      <c r="C51" s="49" t="s">
        <v>97</v>
      </c>
      <c r="D51" s="56"/>
      <c r="E51" s="56"/>
      <c r="F51" s="56"/>
      <c r="G51" s="52">
        <v>1</v>
      </c>
      <c r="H51" s="57" t="s">
        <v>44</v>
      </c>
      <c r="I51" s="57">
        <v>2</v>
      </c>
      <c r="J51" s="57">
        <v>2.44</v>
      </c>
      <c r="K51" s="54">
        <f t="shared" si="5"/>
        <v>43180.68</v>
      </c>
      <c r="L51" s="54">
        <f t="shared" si="0"/>
        <v>4318.068</v>
      </c>
      <c r="M51" s="54"/>
      <c r="N51" s="54">
        <f aca="true" t="shared" si="6" ref="N51:N56">G51*17697*30%</f>
        <v>5309.099999999999</v>
      </c>
      <c r="O51" s="54">
        <f>K51/2</f>
        <v>21590.34</v>
      </c>
      <c r="P51" s="54"/>
      <c r="Q51" s="54"/>
      <c r="R51" s="54">
        <f t="shared" si="1"/>
        <v>74398.188</v>
      </c>
      <c r="S51" s="54">
        <v>53728.09</v>
      </c>
      <c r="T51" s="54">
        <f t="shared" si="2"/>
        <v>20670.097999999998</v>
      </c>
      <c r="U51" s="38"/>
    </row>
    <row r="52" spans="2:21" ht="15" customHeight="1">
      <c r="B52" s="49" t="s">
        <v>134</v>
      </c>
      <c r="C52" s="49" t="s">
        <v>97</v>
      </c>
      <c r="D52" s="56"/>
      <c r="E52" s="56"/>
      <c r="F52" s="56"/>
      <c r="G52" s="52">
        <v>1</v>
      </c>
      <c r="H52" s="57" t="s">
        <v>44</v>
      </c>
      <c r="I52" s="57">
        <v>2</v>
      </c>
      <c r="J52" s="57">
        <v>2.44</v>
      </c>
      <c r="K52" s="54">
        <f>J52*G52*17697</f>
        <v>43180.68</v>
      </c>
      <c r="L52" s="54">
        <f t="shared" si="0"/>
        <v>4318.068</v>
      </c>
      <c r="M52" s="54"/>
      <c r="N52" s="54">
        <f t="shared" si="6"/>
        <v>5309.099999999999</v>
      </c>
      <c r="O52" s="54">
        <f>K52/2</f>
        <v>21590.34</v>
      </c>
      <c r="P52" s="54"/>
      <c r="Q52" s="54"/>
      <c r="R52" s="54">
        <f t="shared" si="1"/>
        <v>74398.188</v>
      </c>
      <c r="S52" s="54">
        <v>53728.09</v>
      </c>
      <c r="T52" s="54">
        <f t="shared" si="2"/>
        <v>20670.097999999998</v>
      </c>
      <c r="U52" s="38"/>
    </row>
    <row r="53" spans="2:22" ht="15" customHeight="1">
      <c r="B53" s="55" t="s">
        <v>71</v>
      </c>
      <c r="C53" s="49" t="s">
        <v>97</v>
      </c>
      <c r="D53" s="56"/>
      <c r="E53" s="56"/>
      <c r="F53" s="56"/>
      <c r="G53" s="52">
        <v>1</v>
      </c>
      <c r="H53" s="57" t="s">
        <v>44</v>
      </c>
      <c r="I53" s="57">
        <v>2</v>
      </c>
      <c r="J53" s="57">
        <v>2.44</v>
      </c>
      <c r="K53" s="54">
        <f t="shared" si="5"/>
        <v>43180.68</v>
      </c>
      <c r="L53" s="54">
        <f t="shared" si="0"/>
        <v>4318.068</v>
      </c>
      <c r="M53" s="54"/>
      <c r="N53" s="54">
        <f t="shared" si="6"/>
        <v>5309.099999999999</v>
      </c>
      <c r="O53" s="54"/>
      <c r="P53" s="54"/>
      <c r="Q53" s="54"/>
      <c r="R53" s="54">
        <f t="shared" si="1"/>
        <v>52807.848</v>
      </c>
      <c r="S53" s="54">
        <f>SUM(R53)</f>
        <v>52807.848</v>
      </c>
      <c r="T53" s="54">
        <f t="shared" si="2"/>
        <v>0</v>
      </c>
      <c r="U53" s="38"/>
      <c r="V53" s="62"/>
    </row>
    <row r="54" spans="2:22" ht="15" customHeight="1">
      <c r="B54" s="55" t="s">
        <v>72</v>
      </c>
      <c r="C54" s="55" t="s">
        <v>98</v>
      </c>
      <c r="D54" s="56"/>
      <c r="E54" s="56"/>
      <c r="F54" s="56"/>
      <c r="G54" s="58">
        <v>1.5</v>
      </c>
      <c r="H54" s="57" t="s">
        <v>44</v>
      </c>
      <c r="I54" s="57">
        <v>2</v>
      </c>
      <c r="J54" s="57">
        <v>2.44</v>
      </c>
      <c r="K54" s="54">
        <f t="shared" si="5"/>
        <v>64771.020000000004</v>
      </c>
      <c r="L54" s="54">
        <f t="shared" si="0"/>
        <v>6477.102000000001</v>
      </c>
      <c r="M54" s="54"/>
      <c r="N54" s="54">
        <f t="shared" si="6"/>
        <v>7963.65</v>
      </c>
      <c r="O54" s="54"/>
      <c r="P54" s="54"/>
      <c r="Q54" s="54"/>
      <c r="R54" s="54">
        <f t="shared" si="1"/>
        <v>79211.772</v>
      </c>
      <c r="S54" s="54">
        <v>57895.74</v>
      </c>
      <c r="T54" s="54">
        <f t="shared" si="2"/>
        <v>21316.032</v>
      </c>
      <c r="U54" s="38"/>
      <c r="V54" s="62"/>
    </row>
    <row r="55" spans="2:22" ht="15" customHeight="1">
      <c r="B55" s="55" t="s">
        <v>112</v>
      </c>
      <c r="C55" s="55" t="s">
        <v>98</v>
      </c>
      <c r="D55" s="56"/>
      <c r="E55" s="56"/>
      <c r="F55" s="56"/>
      <c r="G55" s="58">
        <v>1.5</v>
      </c>
      <c r="H55" s="57" t="s">
        <v>44</v>
      </c>
      <c r="I55" s="57">
        <v>2</v>
      </c>
      <c r="J55" s="57">
        <v>2.44</v>
      </c>
      <c r="K55" s="54">
        <f t="shared" si="5"/>
        <v>64771.020000000004</v>
      </c>
      <c r="L55" s="54">
        <f t="shared" si="0"/>
        <v>6477.102000000001</v>
      </c>
      <c r="M55" s="54"/>
      <c r="N55" s="54">
        <f t="shared" si="6"/>
        <v>7963.65</v>
      </c>
      <c r="O55" s="54">
        <f>K56*0.3</f>
        <v>12954.204</v>
      </c>
      <c r="P55" s="54"/>
      <c r="Q55" s="54"/>
      <c r="R55" s="54">
        <f t="shared" si="1"/>
        <v>92165.976</v>
      </c>
      <c r="S55" s="54">
        <v>66974.3</v>
      </c>
      <c r="T55" s="54">
        <f t="shared" si="2"/>
        <v>25191.675999999992</v>
      </c>
      <c r="U55" s="38"/>
      <c r="V55" s="62"/>
    </row>
    <row r="56" spans="2:22" ht="15" customHeight="1">
      <c r="B56" s="49" t="s">
        <v>145</v>
      </c>
      <c r="C56" s="55" t="s">
        <v>98</v>
      </c>
      <c r="D56" s="56"/>
      <c r="E56" s="56"/>
      <c r="F56" s="56"/>
      <c r="G56" s="52">
        <v>1</v>
      </c>
      <c r="H56" s="57" t="s">
        <v>44</v>
      </c>
      <c r="I56" s="57">
        <v>2</v>
      </c>
      <c r="J56" s="57">
        <v>2.44</v>
      </c>
      <c r="K56" s="54">
        <f t="shared" si="5"/>
        <v>43180.68</v>
      </c>
      <c r="L56" s="54">
        <f t="shared" si="0"/>
        <v>4318.068</v>
      </c>
      <c r="M56" s="54"/>
      <c r="N56" s="54">
        <f t="shared" si="6"/>
        <v>5309.099999999999</v>
      </c>
      <c r="O56" s="54"/>
      <c r="P56" s="54"/>
      <c r="Q56" s="54"/>
      <c r="R56" s="54">
        <f t="shared" si="1"/>
        <v>52807.848</v>
      </c>
      <c r="S56" s="54">
        <v>38597.16</v>
      </c>
      <c r="T56" s="54">
        <f t="shared" si="2"/>
        <v>14210.687999999995</v>
      </c>
      <c r="U56" s="38"/>
      <c r="V56" s="62"/>
    </row>
    <row r="57" spans="2:21" ht="15" customHeight="1">
      <c r="B57" s="55" t="s">
        <v>71</v>
      </c>
      <c r="C57" s="55" t="s">
        <v>99</v>
      </c>
      <c r="D57" s="55"/>
      <c r="E57" s="56"/>
      <c r="F57" s="56"/>
      <c r="G57" s="58">
        <v>0.5</v>
      </c>
      <c r="H57" s="57" t="s">
        <v>44</v>
      </c>
      <c r="I57" s="57">
        <v>2</v>
      </c>
      <c r="J57" s="57">
        <v>2.44</v>
      </c>
      <c r="K57" s="54">
        <f>J57*G57*17697</f>
        <v>21590.34</v>
      </c>
      <c r="L57" s="54">
        <f>K57*10%</f>
        <v>2159.034</v>
      </c>
      <c r="M57" s="54"/>
      <c r="N57" s="54"/>
      <c r="O57" s="54"/>
      <c r="P57" s="54"/>
      <c r="Q57" s="54"/>
      <c r="R57" s="54">
        <f t="shared" si="1"/>
        <v>23749.374</v>
      </c>
      <c r="S57" s="54">
        <v>49932.09</v>
      </c>
      <c r="T57" s="54">
        <f t="shared" si="2"/>
        <v>-26182.715999999997</v>
      </c>
      <c r="U57" s="38"/>
    </row>
    <row r="58" spans="2:21" ht="15" customHeight="1">
      <c r="B58" s="55" t="s">
        <v>154</v>
      </c>
      <c r="C58" s="55" t="s">
        <v>99</v>
      </c>
      <c r="D58" s="55"/>
      <c r="E58" s="56"/>
      <c r="F58" s="56"/>
      <c r="G58" s="58">
        <v>2.5</v>
      </c>
      <c r="H58" s="57" t="s">
        <v>44</v>
      </c>
      <c r="I58" s="57">
        <v>2</v>
      </c>
      <c r="J58" s="57">
        <v>2.44</v>
      </c>
      <c r="K58" s="54">
        <f>J58*G58*17697</f>
        <v>107951.7</v>
      </c>
      <c r="L58" s="54">
        <f>K58*10%</f>
        <v>10795.17</v>
      </c>
      <c r="M58" s="54"/>
      <c r="N58" s="54"/>
      <c r="O58" s="54">
        <f>30261.87/2</f>
        <v>15130.935</v>
      </c>
      <c r="P58" s="54"/>
      <c r="Q58" s="54"/>
      <c r="R58" s="54">
        <f t="shared" si="1"/>
        <v>133877.805</v>
      </c>
      <c r="S58" s="54">
        <v>65063.02</v>
      </c>
      <c r="T58" s="54">
        <f t="shared" si="2"/>
        <v>68814.785</v>
      </c>
      <c r="U58" s="38"/>
    </row>
    <row r="59" spans="2:21" ht="15" customHeight="1">
      <c r="B59" s="49" t="s">
        <v>101</v>
      </c>
      <c r="C59" s="55" t="s">
        <v>100</v>
      </c>
      <c r="D59" s="55"/>
      <c r="E59" s="56"/>
      <c r="F59" s="56"/>
      <c r="G59" s="52">
        <v>1</v>
      </c>
      <c r="H59" s="57" t="s">
        <v>44</v>
      </c>
      <c r="I59" s="57">
        <v>2</v>
      </c>
      <c r="J59" s="57">
        <v>2.44</v>
      </c>
      <c r="K59" s="54">
        <f t="shared" si="5"/>
        <v>43180.68</v>
      </c>
      <c r="L59" s="54">
        <f t="shared" si="0"/>
        <v>4318.068</v>
      </c>
      <c r="M59" s="54"/>
      <c r="N59" s="54"/>
      <c r="O59" s="54"/>
      <c r="P59" s="54">
        <v>10268.7</v>
      </c>
      <c r="Q59" s="54">
        <v>3744.12</v>
      </c>
      <c r="R59" s="54">
        <f t="shared" si="1"/>
        <v>61511.56800000001</v>
      </c>
      <c r="S59" s="54">
        <v>43108.36</v>
      </c>
      <c r="T59" s="54">
        <f t="shared" si="2"/>
        <v>18403.208000000006</v>
      </c>
      <c r="U59" s="38"/>
    </row>
    <row r="60" spans="2:21" ht="15.75" customHeight="1">
      <c r="B60" s="49" t="s">
        <v>102</v>
      </c>
      <c r="C60" s="55" t="s">
        <v>100</v>
      </c>
      <c r="D60" s="55"/>
      <c r="E60" s="56"/>
      <c r="F60" s="56"/>
      <c r="G60" s="52">
        <v>1</v>
      </c>
      <c r="H60" s="57" t="s">
        <v>44</v>
      </c>
      <c r="I60" s="57">
        <v>2</v>
      </c>
      <c r="J60" s="57">
        <v>2.44</v>
      </c>
      <c r="K60" s="54">
        <f t="shared" si="5"/>
        <v>43180.68</v>
      </c>
      <c r="L60" s="54">
        <f t="shared" si="0"/>
        <v>4318.068</v>
      </c>
      <c r="M60" s="54"/>
      <c r="N60" s="54"/>
      <c r="O60" s="54"/>
      <c r="P60" s="54">
        <v>10268.7</v>
      </c>
      <c r="Q60" s="54">
        <v>3744.12</v>
      </c>
      <c r="R60" s="54">
        <f t="shared" si="1"/>
        <v>61511.56800000001</v>
      </c>
      <c r="S60" s="54">
        <v>43108.36</v>
      </c>
      <c r="T60" s="54">
        <f t="shared" si="2"/>
        <v>18403.208000000006</v>
      </c>
      <c r="U60" s="38"/>
    </row>
    <row r="61" spans="2:21" ht="15.75" customHeight="1">
      <c r="B61" s="49" t="s">
        <v>103</v>
      </c>
      <c r="C61" s="55" t="s">
        <v>100</v>
      </c>
      <c r="D61" s="55"/>
      <c r="E61" s="56"/>
      <c r="F61" s="56"/>
      <c r="G61" s="52">
        <v>1</v>
      </c>
      <c r="H61" s="57" t="s">
        <v>44</v>
      </c>
      <c r="I61" s="57">
        <v>2</v>
      </c>
      <c r="J61" s="57">
        <v>2.44</v>
      </c>
      <c r="K61" s="54">
        <f t="shared" si="5"/>
        <v>43180.68</v>
      </c>
      <c r="L61" s="54">
        <f t="shared" si="0"/>
        <v>4318.068</v>
      </c>
      <c r="M61" s="54"/>
      <c r="N61" s="54"/>
      <c r="O61" s="54"/>
      <c r="P61" s="54">
        <v>10268.7</v>
      </c>
      <c r="Q61" s="54">
        <v>3744.12</v>
      </c>
      <c r="R61" s="54">
        <f t="shared" si="1"/>
        <v>61511.56800000001</v>
      </c>
      <c r="S61" s="54">
        <v>43108.36</v>
      </c>
      <c r="T61" s="54">
        <f t="shared" si="2"/>
        <v>18403.208000000006</v>
      </c>
      <c r="U61" s="38"/>
    </row>
    <row r="62" spans="2:20" ht="20.25" customHeight="1">
      <c r="B62" s="47" t="s">
        <v>2</v>
      </c>
      <c r="C62" s="47"/>
      <c r="D62" s="47"/>
      <c r="E62" s="47"/>
      <c r="F62" s="47"/>
      <c r="G62" s="64">
        <f>SUM(G11:G61)</f>
        <v>57.124999999999986</v>
      </c>
      <c r="H62" s="44"/>
      <c r="I62" s="44"/>
      <c r="J62" s="44"/>
      <c r="K62" s="65">
        <f>SUM(K11:K61)</f>
        <v>2684112.838500001</v>
      </c>
      <c r="L62" s="65">
        <f>SUM(L11:L61)</f>
        <v>268411.28385000007</v>
      </c>
      <c r="M62" s="65">
        <f>SUM(M11:M59)</f>
        <v>21236.4</v>
      </c>
      <c r="N62" s="66">
        <f>SUM(N11:N59)</f>
        <v>139363.875</v>
      </c>
      <c r="O62" s="65">
        <f>SUM(O11:O61)</f>
        <v>167050.8315</v>
      </c>
      <c r="P62" s="65">
        <f>SUM(P59:P61)</f>
        <v>30806.100000000002</v>
      </c>
      <c r="Q62" s="65">
        <f>SUM(Q59:Q61)</f>
        <v>11232.36</v>
      </c>
      <c r="R62" s="65">
        <f t="shared" si="1"/>
        <v>3322213.688850001</v>
      </c>
      <c r="S62" s="65">
        <f>SUM(S11:S61)</f>
        <v>2631174.7879999997</v>
      </c>
      <c r="T62" s="65">
        <f>SUM(T11:T61)</f>
        <v>691038.9008499999</v>
      </c>
    </row>
    <row r="63" spans="2:19" ht="18" customHeight="1">
      <c r="B63" s="28"/>
      <c r="C63" s="28"/>
      <c r="D63" s="28"/>
      <c r="E63" s="28"/>
      <c r="F63" s="28"/>
      <c r="G63" s="30"/>
      <c r="H63" s="29"/>
      <c r="I63" s="29"/>
      <c r="J63" s="29"/>
      <c r="K63" s="30"/>
      <c r="L63" s="30"/>
      <c r="M63" s="30"/>
      <c r="N63" s="30"/>
      <c r="O63" s="30"/>
      <c r="P63" s="30"/>
      <c r="Q63" s="30"/>
      <c r="R63" s="30"/>
      <c r="S63" s="30"/>
    </row>
    <row r="64" spans="2:19" ht="18" customHeight="1">
      <c r="B64" s="28"/>
      <c r="C64" s="29" t="s">
        <v>183</v>
      </c>
      <c r="D64" s="29" t="s">
        <v>184</v>
      </c>
      <c r="E64" s="29" t="s">
        <v>185</v>
      </c>
      <c r="F64" s="28"/>
      <c r="G64" s="30"/>
      <c r="H64" s="29"/>
      <c r="I64" s="29"/>
      <c r="J64" s="29"/>
      <c r="K64" s="30"/>
      <c r="L64" s="30"/>
      <c r="M64" s="30"/>
      <c r="N64" s="30"/>
      <c r="O64" s="30"/>
      <c r="P64" s="30"/>
      <c r="Q64" s="30"/>
      <c r="R64" s="30"/>
      <c r="S64" s="30"/>
    </row>
    <row r="65" spans="2:19" ht="24" customHeight="1">
      <c r="B65" s="31" t="s">
        <v>186</v>
      </c>
      <c r="C65" s="32">
        <f>(R62-R62*10%)*9.5%</f>
        <v>284049.2703966751</v>
      </c>
      <c r="D65" s="32">
        <f>(S62-S62*10%)*9.5%</f>
        <v>224965.44437399996</v>
      </c>
      <c r="E65" s="32">
        <f>C65-D65</f>
        <v>59083.826022675144</v>
      </c>
      <c r="F65" s="33"/>
      <c r="G65" s="33"/>
      <c r="H65" s="28"/>
      <c r="I65" s="28"/>
      <c r="J65" s="28"/>
      <c r="K65" s="34"/>
      <c r="L65" s="34"/>
      <c r="M65" s="34"/>
      <c r="N65" s="34"/>
      <c r="O65" s="34"/>
      <c r="P65" s="28"/>
      <c r="Q65" s="34"/>
      <c r="R65" s="34"/>
      <c r="S65" s="34"/>
    </row>
    <row r="66" spans="2:19" ht="24" customHeight="1">
      <c r="B66" s="31" t="s">
        <v>187</v>
      </c>
      <c r="C66" s="35">
        <f>R62*1.5%</f>
        <v>49833.20533275001</v>
      </c>
      <c r="D66" s="35">
        <f>S62*1.5%</f>
        <v>39467.62181999999</v>
      </c>
      <c r="E66" s="32">
        <f>C66-D66</f>
        <v>10365.583512750018</v>
      </c>
      <c r="F66" s="33"/>
      <c r="G66" s="33"/>
      <c r="H66" s="28"/>
      <c r="I66" s="28"/>
      <c r="J66" s="28"/>
      <c r="K66" s="34"/>
      <c r="L66" s="34"/>
      <c r="M66" s="34"/>
      <c r="N66" s="34"/>
      <c r="O66" s="34"/>
      <c r="P66" s="28"/>
      <c r="Q66" s="34"/>
      <c r="R66" s="34"/>
      <c r="S66" s="34"/>
    </row>
    <row r="67" spans="2:19" ht="24" customHeight="1">
      <c r="B67" s="31" t="s">
        <v>188</v>
      </c>
      <c r="C67" s="31"/>
      <c r="D67" s="31"/>
      <c r="E67" s="32">
        <f>T62+E65+E66</f>
        <v>760488.310385425</v>
      </c>
      <c r="F67" s="33"/>
      <c r="G67" s="33"/>
      <c r="H67" s="28"/>
      <c r="I67" s="28"/>
      <c r="J67" s="28"/>
      <c r="K67" s="34"/>
      <c r="L67" s="34"/>
      <c r="M67" s="34"/>
      <c r="N67" s="34"/>
      <c r="O67" s="34"/>
      <c r="P67" s="28"/>
      <c r="Q67" s="34"/>
      <c r="R67" s="34"/>
      <c r="S67" s="34"/>
    </row>
    <row r="68" spans="2:19" ht="51" customHeight="1">
      <c r="B68" s="67"/>
      <c r="C68" s="67"/>
      <c r="D68" s="67"/>
      <c r="E68" s="68"/>
      <c r="F68" s="68"/>
      <c r="G68" s="69"/>
      <c r="H68" s="68"/>
      <c r="I68" s="68"/>
      <c r="J68" s="68"/>
      <c r="N68" s="59"/>
      <c r="O68" s="59"/>
      <c r="P68" s="59"/>
      <c r="Q68" s="59"/>
      <c r="R68" s="59"/>
      <c r="S68" s="59"/>
    </row>
    <row r="69" spans="2:19" ht="18" customHeight="1">
      <c r="B69" s="67"/>
      <c r="C69" s="67"/>
      <c r="D69" s="67"/>
      <c r="E69" s="70"/>
      <c r="F69" s="70"/>
      <c r="G69" s="67"/>
      <c r="N69" s="59"/>
      <c r="O69" s="59"/>
      <c r="P69" s="59"/>
      <c r="Q69" s="59"/>
      <c r="R69" s="59"/>
      <c r="S69" s="59"/>
    </row>
    <row r="70" spans="2:19" ht="12.75">
      <c r="B70" s="59"/>
      <c r="C70" s="59"/>
      <c r="D70" s="59"/>
      <c r="E70" s="68"/>
      <c r="G70" s="59"/>
      <c r="N70" s="59"/>
      <c r="O70" s="59"/>
      <c r="P70" s="59"/>
      <c r="Q70" s="59"/>
      <c r="R70" s="59"/>
      <c r="S70" s="59"/>
    </row>
  </sheetData>
  <sheetProtection/>
  <mergeCells count="21">
    <mergeCell ref="T8:T10"/>
    <mergeCell ref="M9:M10"/>
    <mergeCell ref="M6:S6"/>
    <mergeCell ref="S8:S10"/>
    <mergeCell ref="Q8:Q10"/>
    <mergeCell ref="A2:S2"/>
    <mergeCell ref="A3:S3"/>
    <mergeCell ref="A4:L4"/>
    <mergeCell ref="A5:L5"/>
    <mergeCell ref="M5:S5"/>
    <mergeCell ref="R8:R10"/>
    <mergeCell ref="A6:K6"/>
    <mergeCell ref="M8:N8"/>
    <mergeCell ref="M7:S7"/>
    <mergeCell ref="A7:J7"/>
    <mergeCell ref="B8:B10"/>
    <mergeCell ref="L8:L10"/>
    <mergeCell ref="F8:F10"/>
    <mergeCell ref="O8:O10"/>
    <mergeCell ref="C8:C10"/>
    <mergeCell ref="P8:P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</cp:lastModifiedBy>
  <cp:lastPrinted>2019-09-30T07:41:19Z</cp:lastPrinted>
  <dcterms:created xsi:type="dcterms:W3CDTF">1996-10-08T23:32:33Z</dcterms:created>
  <dcterms:modified xsi:type="dcterms:W3CDTF">2019-09-30T15:50:08Z</dcterms:modified>
  <cp:category/>
  <cp:version/>
  <cp:contentType/>
  <cp:contentStatus/>
</cp:coreProperties>
</file>